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vedrecs" sheetId="1" r:id="rId1"/>
  </sheets>
  <definedNames/>
  <calcPr fullCalcOnLoad="1"/>
</workbook>
</file>

<file path=xl/sharedStrings.xml><?xml version="1.0" encoding="utf-8"?>
<sst xmlns="http://schemas.openxmlformats.org/spreadsheetml/2006/main" count="352" uniqueCount="218">
  <si>
    <t>Publication Type</t>
  </si>
  <si>
    <t>Authors</t>
  </si>
  <si>
    <t>Article Title</t>
  </si>
  <si>
    <t>Source Title</t>
  </si>
  <si>
    <t>Conference Title</t>
  </si>
  <si>
    <t>Conference Date</t>
  </si>
  <si>
    <t>Conference Location</t>
  </si>
  <si>
    <t>Publication Date</t>
  </si>
  <si>
    <t>Publication Year</t>
  </si>
  <si>
    <t>Volume</t>
  </si>
  <si>
    <t>Issue</t>
  </si>
  <si>
    <t>Start Page</t>
  </si>
  <si>
    <t>End Page</t>
  </si>
  <si>
    <t>Article Number</t>
  </si>
  <si>
    <t>DOI Link</t>
  </si>
  <si>
    <t>J</t>
  </si>
  <si>
    <r>
      <rPr>
        <sz val="10"/>
        <rFont val="Arial"/>
        <family val="0"/>
      </rPr>
      <t xml:space="preserve">Domitner, J; Silvayeh, Z; Buzolin, RH; Krisam, S; Achterhold, K;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Sommitsch, C; Mayr, P</t>
    </r>
  </si>
  <si>
    <t>Microstructure Characterization of Nickel Matrix Composite Reinforced with Tungsten Carbide Particles and Produced by Laser Cladding</t>
  </si>
  <si>
    <t>ADVANCED ENGINEERING MATERIALS</t>
  </si>
  <si>
    <r>
      <rPr>
        <sz val="10"/>
        <rFont val="Arial"/>
        <family val="0"/>
      </rPr>
      <t xml:space="preserve">Krisam, S; Becker, H; Silvayeh, Z; Treichel, A; Domitner, J; </t>
    </r>
    <r>
      <rPr>
        <b/>
        <sz val="10"/>
        <rFont val="Arial"/>
        <family val="0"/>
      </rPr>
      <t>Povoden-Karadeniz, E</t>
    </r>
  </si>
  <si>
    <t>Formation of long-range ordered intermetallic eta' phase and the involvement of silicon during welding of aluminum-steel sheets</t>
  </si>
  <si>
    <t>MATERIALS CHARACTERIZATION</t>
  </si>
  <si>
    <t>MAY</t>
  </si>
  <si>
    <r>
      <rPr>
        <sz val="10"/>
        <rFont val="Arial"/>
        <family val="0"/>
      </rPr>
      <t xml:space="preserve">He, S; Scheiber, D; Jechtl, T; Moitzi, F; Peil, O; Romaner, L; Zamberger, S;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Razumovskiy, V; Ruban, AV</t>
    </r>
  </si>
  <si>
    <t>Solubility and segregation of B in paramagnetic fcc Fe</t>
  </si>
  <si>
    <t>PHYSICAL REVIEW MATERIALS</t>
  </si>
  <si>
    <t>FEB 28</t>
  </si>
  <si>
    <r>
      <rPr>
        <sz val="10"/>
        <rFont val="Arial"/>
        <family val="0"/>
      </rPr>
      <t xml:space="preserve">Scheiber, D;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E; Romaner, L</t>
    </r>
  </si>
  <si>
    <t>Prediction of grain boundary chemistry in multicomponent Mo alloys with coupled precipitation and segregation kinetics simulations</t>
  </si>
  <si>
    <t>ACTA MATERIALIA</t>
  </si>
  <si>
    <t>FEB 1</t>
  </si>
  <si>
    <r>
      <rPr>
        <sz val="10"/>
        <rFont val="Arial"/>
        <family val="0"/>
      </rPr>
      <t xml:space="preserve">Vogric, M; </t>
    </r>
    <r>
      <rPr>
        <b/>
        <sz val="10"/>
        <rFont val="Arial"/>
        <family val="0"/>
      </rPr>
      <t>Povoden-Karadeniz, E</t>
    </r>
  </si>
  <si>
    <t>A multiscale mean field model for elastic properties of hypereutectoid pearlitic steels with different microstructures</t>
  </si>
  <si>
    <t>INTERNATIONAL JOURNAL OF MATERIALS RESEARCH</t>
  </si>
  <si>
    <r>
      <rPr>
        <sz val="10"/>
        <rFont val="Arial"/>
        <family val="0"/>
      </rPr>
      <t xml:space="preserve">Riedlsperger, F; Gsellmann, B;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Tassa, O; Matera, S; Domankova, M; Kauffmann, F; Kozeschnik, E; Sonderegger, B</t>
    </r>
  </si>
  <si>
    <t>Thermodynamic Modelling and Microstructural Study of Z-Phase Formation in a Ta-Alloyed Martensitic Steel</t>
  </si>
  <si>
    <t>MATERIALS</t>
  </si>
  <si>
    <t>MAR</t>
  </si>
  <si>
    <r>
      <rPr>
        <sz val="10"/>
        <rFont val="Arial"/>
        <family val="0"/>
      </rPr>
      <t xml:space="preserve">Wei, WW; Retzl, P; Kozeschnik, E; </t>
    </r>
    <r>
      <rPr>
        <b/>
        <sz val="10"/>
        <rFont val="Arial"/>
        <family val="0"/>
      </rPr>
      <t>Povoden-Karadeniz, E</t>
    </r>
  </si>
  <si>
    <t>A semi-physical alpha-beta model on bainite transformation kinetics and carbon partitioning</t>
  </si>
  <si>
    <t>APR 1</t>
  </si>
  <si>
    <r>
      <rPr>
        <sz val="10"/>
        <rFont val="Arial"/>
        <family val="0"/>
      </rPr>
      <t xml:space="preserve">Jacob, A; </t>
    </r>
    <r>
      <rPr>
        <b/>
        <sz val="10"/>
        <rFont val="Arial"/>
        <family val="0"/>
      </rPr>
      <t>Povoden-Karadeniz, E</t>
    </r>
  </si>
  <si>
    <t>Predictive computations of intermetallic sigma phase evolution in duplex steel. I) Thermodynamic modeling of sigma phase in the Fe-Cr-Mn-Mo-Ni system</t>
  </si>
  <si>
    <t>CALPHAD-COMPUTER COUPLING OF PHASE DIAGRAMS AND THERMOCHEMISTRY</t>
  </si>
  <si>
    <t>DEC</t>
  </si>
  <si>
    <t>Predictive computations of intermetallic sigma phase evolution in duplex steel. II) Thermo-kinetic simulation in duplex and hyper duplex stainless steels</t>
  </si>
  <si>
    <r>
      <rPr>
        <sz val="10"/>
        <rFont val="Arial"/>
        <family val="0"/>
      </rPr>
      <t xml:space="preserve">Kumar, S; Krisam, S; Jacob, A; Kiraly, F; Keplinger, A; Abart, R; </t>
    </r>
    <r>
      <rPr>
        <b/>
        <sz val="10"/>
        <rFont val="Arial"/>
        <family val="0"/>
      </rPr>
      <t>Povoden-Karadeniz, E</t>
    </r>
  </si>
  <si>
    <t>Microstructures and element distributions in an aged hyper duplex stainless steel and corresponding hardness variation</t>
  </si>
  <si>
    <t>MATERIALS &amp; DESIGN</t>
  </si>
  <si>
    <t>SEP</t>
  </si>
  <si>
    <r>
      <rPr>
        <sz val="10"/>
        <rFont val="Arial"/>
        <family val="0"/>
      </rPr>
      <t xml:space="preserve">Zhang, JL; Cann, JL; Maisel, SB; Qu, K; Plancher, E; Springer, 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Gao, P; Ren, Y; Grabowski, B; Tasan, CC</t>
    </r>
  </si>
  <si>
    <t>Design of a V-Ti-Ni alloy with superelastic nano-precipitates</t>
  </si>
  <si>
    <t>SEP 1</t>
  </si>
  <si>
    <r>
      <rPr>
        <sz val="10"/>
        <rFont val="Arial"/>
        <family val="0"/>
      </rPr>
      <t xml:space="preserve">Jacob, A; Domain, C; Adjanor, G; Todeschini, P; </t>
    </r>
    <r>
      <rPr>
        <b/>
        <sz val="10"/>
        <rFont val="Arial"/>
        <family val="0"/>
      </rPr>
      <t>Povoden-Karadeniz, E</t>
    </r>
  </si>
  <si>
    <t>Thermodynamic modeling of G-phase and assessment of phase stabilities in reactor pressure vessel steels and cast duplex stainless steels</t>
  </si>
  <si>
    <t>JOURNAL OF NUCLEAR MATERIALS</t>
  </si>
  <si>
    <t>Bork, AH; Povoden-Karadeniz, E; Carrillo, AJ; Rupp, JLM</t>
  </si>
  <si>
    <t>Thermodynamic assessment of the solar-to-fuel performance of La0.6Sr0.4Mn1-yCryO3-delta perovskite solid solution series</t>
  </si>
  <si>
    <t>OCT 1</t>
  </si>
  <si>
    <r>
      <rPr>
        <sz val="10"/>
        <rFont val="Arial"/>
        <family val="0"/>
      </rPr>
      <t xml:space="preserve">Popp, R; Haas, S; Scherm, E; Redermeier, A;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Gohler, T; Glatzel, U</t>
    </r>
  </si>
  <si>
    <t>Determination of solubility limits of refractory elements in TCP phases of the Ni-Mo-Cr ternary system using multiples</t>
  </si>
  <si>
    <t>JOURNAL OF ALLOYS AND COMPOUNDS</t>
  </si>
  <si>
    <t>JUN 5</t>
  </si>
  <si>
    <r>
      <rPr>
        <sz val="10"/>
        <rFont val="Arial"/>
        <family val="0"/>
      </rPr>
      <t xml:space="preserve">Zhang, WW;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Xu, HX; Chen, M</t>
    </r>
  </si>
  <si>
    <t>Thermodynamic Modeling of the La-Co-O System</t>
  </si>
  <si>
    <t>JOURNAL OF PHASE EQUILIBRIA AND DIFFUSION</t>
  </si>
  <si>
    <t>APR</t>
  </si>
  <si>
    <r>
      <rPr>
        <sz val="10"/>
        <rFont val="Arial"/>
        <family val="0"/>
      </rPr>
      <t xml:space="preserve">Ritter, NC; Sowa, R; Schauer, JC; Gruber, D; Goehler, T; Rettig, R;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Koerner, C; Singer, RF</t>
    </r>
  </si>
  <si>
    <t>Effects of Solid Solution Strengthening Elements Mo, Re, Ru, and W on Transition Temperatures in Nickel-Based Superalloys with High gamma'-Volume Fraction: Comparison of Experiment and CALPHAD Calculations</t>
  </si>
  <si>
    <t>METALLURGICAL AND MATERIALS TRANSACTIONS A-PHYSICAL METALLURGY AND MATERIALS SCIENCE</t>
  </si>
  <si>
    <t>AUG</t>
  </si>
  <si>
    <t>49A</t>
  </si>
  <si>
    <r>
      <rPr>
        <sz val="10"/>
        <rFont val="Arial"/>
        <family val="0"/>
      </rPr>
      <t xml:space="preserve">Drexler, A; Oberwinkler, B; Primig, S; Turk, C;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Heinemann, A; Ecker, W; Stockinger, M</t>
    </r>
  </si>
  <si>
    <t>Experimental and numerical investigations of the gamma '' and gamma ' precipitation kinetics in Alloy 718</t>
  </si>
  <si>
    <t>MATERIALS SCIENCE AND ENGINEERING A-STRUCTURAL MATERIALS PROPERTIES MICROSTRUCTURE AND PROCESSING</t>
  </si>
  <si>
    <t>APR 18</t>
  </si>
  <si>
    <r>
      <rPr>
        <sz val="10"/>
        <rFont val="Arial"/>
        <family val="0"/>
      </rPr>
      <t xml:space="preserve">Leitner, K; Scheiber, D; Jakob, S; Primig, S; Clemens, 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Romaner, L</t>
    </r>
  </si>
  <si>
    <t>How grain boundary chemistry controls the fracture mode of molybdenum</t>
  </si>
  <si>
    <t>MAR 15</t>
  </si>
  <si>
    <r>
      <rPr>
        <sz val="10"/>
        <rFont val="Arial"/>
        <family val="0"/>
      </rPr>
      <t xml:space="preserve">Jacob, A;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</t>
    </r>
  </si>
  <si>
    <t>Revised thermodynamic description of the Fe-Cr system based on an improved sublattice model of the sigma phase</t>
  </si>
  <si>
    <r>
      <rPr>
        <sz val="10"/>
        <rFont val="Arial"/>
        <family val="0"/>
      </rPr>
      <t xml:space="preserve">Luckl, M; Wojcik, T;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Zamberger, S; Kozeschnik, E</t>
    </r>
  </si>
  <si>
    <t>Co-Precipitation Behavior of MnS and AlN in a Low-Carbon Steel</t>
  </si>
  <si>
    <t>STEEL RESEARCH INTERNATIONAL</t>
  </si>
  <si>
    <r>
      <rPr>
        <sz val="10"/>
        <rFont val="Arial"/>
        <family val="0"/>
      </rPr>
      <t xml:space="preserve">Vieweg, A;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Ressel, G; Prevedel, P; Wojcik, T; Mendez-Martin, F; Stark, A; Keckes, J; Kozeschnik, E</t>
    </r>
  </si>
  <si>
    <t>Phase evolution and carbon redistribution during continuous tempering of martensite studied with high resolution techniques</t>
  </si>
  <si>
    <t>DEC 15</t>
  </si>
  <si>
    <r>
      <rPr>
        <sz val="10"/>
        <rFont val="Arial"/>
        <family val="0"/>
      </rPr>
      <t xml:space="preserve">Ahmadi, MR; Rath, M;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Primig, S; Wojcik, T; Danninger, A; Stockinger, M; Kozeschnik, E</t>
    </r>
  </si>
  <si>
    <t>Modeling of precipitation strengthening in Inconel 718 including non-spherical gamma '' precipitates</t>
  </si>
  <si>
    <t>MODELLING AND SIMULATION IN MATERIALS SCIENCE AND ENGINEERING</t>
  </si>
  <si>
    <t>JUL 1</t>
  </si>
  <si>
    <t>The Cr-Nb-Si system: Improved thermodynamic modelling and its use in simulation of Laves phase in steel</t>
  </si>
  <si>
    <r>
      <rPr>
        <sz val="10"/>
        <rFont val="Arial"/>
        <family val="0"/>
      </rPr>
      <t xml:space="preserve">Lang, D;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Schatte, J; Knabl, W; Clemens, H; Primig, S</t>
    </r>
  </si>
  <si>
    <t>Thermodynamic evaluation of the Mo-rich corner of the Mo-Hf-C system including O impurities</t>
  </si>
  <si>
    <t>FEB 25</t>
  </si>
  <si>
    <r>
      <rPr>
        <sz val="10"/>
        <rFont val="Arial"/>
        <family val="0"/>
      </rPr>
      <t xml:space="preserve">Bork, AH;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Rupp, JLM</t>
    </r>
  </si>
  <si>
    <t>Modeling Thermochemical Solar-to-Fuel Conversion: CALPHAD for Thermodynamic Assessment Studies of Perovskites, Exemplified for (La, Sr)MnO3</t>
  </si>
  <si>
    <t>ADVANCED ENERGY MATERIALS</t>
  </si>
  <si>
    <t>JAN</t>
  </si>
  <si>
    <r>
      <rPr>
        <sz val="10"/>
        <rFont val="Arial"/>
        <family val="0"/>
      </rPr>
      <t xml:space="preserve">Zhang, WW; Chen, M;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Hendriksen, PV</t>
    </r>
  </si>
  <si>
    <t>Thermodynamic modeling of the Sr-Co-Fe-O system</t>
  </si>
  <si>
    <t>SOLID STATE IONICS</t>
  </si>
  <si>
    <r>
      <rPr>
        <sz val="10"/>
        <rFont val="Arial"/>
        <family val="0"/>
      </rPr>
      <t xml:space="preserve">Abart, R; Svoboda, J; Jerabek, P;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Habler, G</t>
    </r>
  </si>
  <si>
    <t>INTERLAYER GROWTH KINETICS OF A BINARY SOLID-SOLUTION BASED ON THE THERMODYNAMIC EXTREMAL PRINCIPLE: APPLICATION TO THE FORMATION OF SPINEL AT PERICLASE-CORUNDUM CONTACTS</t>
  </si>
  <si>
    <t>AMERICAN JOURNAL OF SCIENCE</t>
  </si>
  <si>
    <r>
      <rPr>
        <sz val="10"/>
        <rFont val="Arial"/>
        <family val="0"/>
      </rPr>
      <t xml:space="preserve">Lang, D; Pohl, C; Holec, D; Schatte, J;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Knabl, W; Clemens, H; Primig, S</t>
    </r>
  </si>
  <si>
    <t>On the chemistry of the carbides in a molybdenum base Mo-Hf-C alloy produced by powder metallurgy</t>
  </si>
  <si>
    <t>JAN 5</t>
  </si>
  <si>
    <t>C</t>
  </si>
  <si>
    <r>
      <rPr>
        <sz val="10"/>
        <rFont val="Arial"/>
        <family val="0"/>
      </rPr>
      <t xml:space="preserve">Rath, M;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</t>
    </r>
  </si>
  <si>
    <t>PRECIPITATION KINETIC MODELING OF THE NEW ETA-PHASE Ni6AlNb IN Ni-BASE SUPERALLOYS</t>
  </si>
  <si>
    <t>PROCEEDINGS OF THE 13TH INTENATIONAL SYMPOSIUM OF SUPERALLOYS (SUPERALLOYS 2016)</t>
  </si>
  <si>
    <t>13th International Symposium on Superalloys</t>
  </si>
  <si>
    <t>SEP 11-15, 2016</t>
  </si>
  <si>
    <t>Seven Springs, PA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</si>
  <si>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Lang, P; Moszner, F; Pogatscher, S; Ruban, AV; Uggowitzer, PJ; Kozeschnik, E</t>
    </r>
  </si>
  <si>
    <t>Thermodynamics of Pd-Mn phases and extension to the Fe-Mn-Pd system</t>
  </si>
  <si>
    <r>
      <rPr>
        <sz val="10"/>
        <rFont val="Arial"/>
        <family val="0"/>
      </rPr>
      <t xml:space="preserve">Hofstetter, J; Ruedi, S; Baumgartner, I; Kilian, H; Mingler, B;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Pogatscher, S; Uggowitzer, PJ; Loffler, JF</t>
    </r>
  </si>
  <si>
    <t>Processing and microstructure-property relations of high-strength low-alloy (HSLA) Mg-Zn-Ca alloys</t>
  </si>
  <si>
    <r>
      <rPr>
        <sz val="10"/>
        <rFont val="Arial"/>
        <family val="0"/>
      </rPr>
      <t xml:space="preserve">Hofstetter, J; Martinelli, E; Pogatscher, S; Schmutz, P;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Weinberg, AM; Uggowitzer, PJ; Loffler, JF</t>
    </r>
  </si>
  <si>
    <t>Influence of trace impurities on the in vitro and in vivo degradation of biodegradable Mg-5Zn-0.3Ca alloys</t>
  </si>
  <si>
    <t>ACTA BIOMATERIALIA</t>
  </si>
  <si>
    <r>
      <rPr>
        <sz val="10"/>
        <rFont val="Arial"/>
        <family val="0"/>
      </rPr>
      <t xml:space="preserve">Shim, JH;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E; Wirth, BD</t>
    </r>
  </si>
  <si>
    <t>Modeling precipitation thermodynamics and kinetics in type 316 austenitic stainless steels with varying composition as an initial step toward predicting phase stability during irradiation</t>
  </si>
  <si>
    <t>JUL</t>
  </si>
  <si>
    <r>
      <rPr>
        <sz val="10"/>
        <rFont val="Arial"/>
        <family val="0"/>
      </rPr>
      <t xml:space="preserve">Lang, P;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Falahati, A; Kozeschnik, E</t>
    </r>
  </si>
  <si>
    <t>Simulation of the effect of composition on the precipitation in 6xxx Al alloys during continuous-heating DSC</t>
  </si>
  <si>
    <t>NOV 5</t>
  </si>
  <si>
    <r>
      <rPr>
        <sz val="10"/>
        <rFont val="Arial"/>
        <family val="0"/>
      </rPr>
      <t xml:space="preserve">Lang, P; Wojcik, T;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Falahati, A; Kozeschnik, E</t>
    </r>
  </si>
  <si>
    <t>Thermo-kinetic prediction of metastable and stable phase precipitation in Al-Zn-Mg series aluminium alloys during non-isothermal DSC analysis</t>
  </si>
  <si>
    <t>OCT 5</t>
  </si>
  <si>
    <r>
      <rPr>
        <sz val="10"/>
        <rFont val="Arial"/>
        <family val="0"/>
      </rPr>
      <t xml:space="preserve">Lang, P; Wojcik, T;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Cirstea, CD; Kozeschnik, E</t>
    </r>
  </si>
  <si>
    <t>Crystal structure and free energy of Ti2Ni3 precipitates in Ti-Ni alloys from first principles</t>
  </si>
  <si>
    <t>COMPUTATIONAL MATERIALS SCIENCE</t>
  </si>
  <si>
    <t>OCT</t>
  </si>
  <si>
    <r>
      <rPr>
        <sz val="10"/>
        <rFont val="Arial"/>
        <family val="0"/>
      </rPr>
      <t xml:space="preserve">Ahmadi, MR;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Oksuz, KI; Falahati, A; Kozeschnik, E</t>
    </r>
  </si>
  <si>
    <t>A model for precipitation strengthening in multi-particle systems</t>
  </si>
  <si>
    <r>
      <rPr>
        <sz val="10"/>
        <rFont val="Arial"/>
        <family val="0"/>
      </rPr>
      <t xml:space="preserve">Ahmadi, MR;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Sonderegger, B; Oksuz, KI; Falahati, A; Kozeschnik, E</t>
    </r>
  </si>
  <si>
    <t>A model for coherency strengthening of large precipitates</t>
  </si>
  <si>
    <t>SCRIPTA MATERIALIA</t>
  </si>
  <si>
    <t>84-85</t>
  </si>
  <si>
    <r>
      <rPr>
        <sz val="10"/>
        <rFont val="Arial"/>
        <family val="0"/>
      </rPr>
      <t xml:space="preserve">Whitmore, L; Ahmadi, MR; Guetaz, L; Leitner, 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Stockinger, M; Kozeschnik, E</t>
    </r>
  </si>
  <si>
    <t>The microstructure of heat-treated nickel-based superalloy 718Plus</t>
  </si>
  <si>
    <t>JUL 29</t>
  </si>
  <si>
    <r>
      <rPr>
        <sz val="10"/>
        <rFont val="Arial"/>
        <family val="0"/>
      </rPr>
      <t xml:space="preserve">Ahmadi, MR;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Whitmore, L; Stockinger, M; Falahati, A; Kozeschnik, E</t>
    </r>
  </si>
  <si>
    <t>Yield strength prediction in Ni-base alloy 718Plus based on thermo-kinetic precipitation simulation</t>
  </si>
  <si>
    <r>
      <rPr>
        <sz val="10"/>
        <rFont val="Arial"/>
        <family val="0"/>
      </rPr>
      <t xml:space="preserve">Falahati, A; Wu, J; Lang, P; Ahmadi, MR;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</t>
    </r>
  </si>
  <si>
    <t>Assessment of parameters for precipitation simulation of heat treatable aluminum alloys using differential scanning calorimetry</t>
  </si>
  <si>
    <t>TRANSACTIONS OF NONFERROUS METALS SOCIETY OF CHINA</t>
  </si>
  <si>
    <r>
      <rPr>
        <sz val="10"/>
        <rFont val="Arial"/>
        <family val="0"/>
      </rPr>
      <t xml:space="preserve">Moszner, F;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Pogatscher, S; Uggowitzer, PJ; Estrin, Y; Gerstl, SSA; Kozeschnik, E; Loffler, JF</t>
    </r>
  </si>
  <si>
    <t>Reverse alpha' -&gt; gamma transformation mechanisms of martensitic Fe-Mn and age-hardenable Fe-Mn-Pd alloys upon fast and slow continuous heating</t>
  </si>
  <si>
    <t>JUN 15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</si>
  <si>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Eidenberger, E; Lang, P; Stechauner, G; Leitner, H; Kozeschnik, E</t>
    </r>
  </si>
  <si>
    <t>Simulation of precipitate evolution in Fe-25 Co-15 Mo with Si addition based on computational thermodynamics</t>
  </si>
  <si>
    <r>
      <rPr>
        <sz val="10"/>
        <rFont val="Arial"/>
        <family val="0"/>
      </rPr>
      <t xml:space="preserve">Whitmore, L; Ahmadi, MR; Stockinger, M;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E; Leitner, H</t>
    </r>
  </si>
  <si>
    <t>Microstructural investigation of thermally aged nickel-based superalloy 718Plus</t>
  </si>
  <si>
    <t>JAN 31</t>
  </si>
  <si>
    <r>
      <rPr>
        <sz val="10"/>
        <rFont val="Arial"/>
        <family val="0"/>
      </rPr>
      <t xml:space="preserve">Ahmadi, MR; Sonderegger, B;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Falahati, A; Kozeschnik, E</t>
    </r>
  </si>
  <si>
    <t>Precipitate strengthening of non-spherical precipitates extended in &lt; 100 &gt; or {100} direction in fcc crystals</t>
  </si>
  <si>
    <t>JAN 10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</si>
  <si>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Lang, P; Warczok, P; Falahati, A; Jun, W; Kozeschnik, E</t>
    </r>
  </si>
  <si>
    <t>CALPHAD modeling of metastable phases in the Al-Mg-Si system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</si>
  <si>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Cirstea, DC; Lang, P; Wojcik, T; Kozeschnik, E</t>
    </r>
  </si>
  <si>
    <t>Thermodynamics of Ti-Ni shape memory alloys</t>
  </si>
  <si>
    <t>JUN</t>
  </si>
  <si>
    <r>
      <rPr>
        <sz val="10"/>
        <rFont val="Arial"/>
        <family val="0"/>
      </rPr>
      <t xml:space="preserve">Cabrol, E; Bellot, C; Lamesle, P; Delagnes, D; </t>
    </r>
    <r>
      <rPr>
        <b/>
        <sz val="10"/>
        <rFont val="Arial"/>
        <family val="0"/>
      </rPr>
      <t>Povoden-Karadeniz, E</t>
    </r>
  </si>
  <si>
    <t>Experimental investigation and thermodynamic modeling of molybdenum and vanadium-containing carbide hardened iron-based alloys</t>
  </si>
  <si>
    <t>APR 15</t>
  </si>
  <si>
    <r>
      <rPr>
        <sz val="10"/>
        <rFont val="Arial"/>
        <family val="0"/>
      </rPr>
      <t xml:space="preserve">Ivas, T;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Grundy, N; Jud-Sierra, E; Grasslin, J; Gauckler, LJ</t>
    </r>
  </si>
  <si>
    <t>Experimental Phase Diagram Determination and Thermodynamic Assessment of the CeO2-Gd2O3-CoO System</t>
  </si>
  <si>
    <t>JOURNAL OF THE AMERICAN CERAMIC SOCIETY</t>
  </si>
  <si>
    <t>FEB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</si>
  <si>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Lang, P; Oksuz, KI; Jun, W; Rafiezadeh, S; Falahati, A; Kozeschnik, E</t>
    </r>
  </si>
  <si>
    <t>Thermodynamics-Integrated Simulation of Precipitate Evolution in Al-Mg-Si-alloys</t>
  </si>
  <si>
    <t>LIGHT METALS TECHNOLOGY 2013</t>
  </si>
  <si>
    <t>6th International Light Metals Technology Conference (LMT 2013)</t>
  </si>
  <si>
    <t>JUL 24-26, 2013</t>
  </si>
  <si>
    <t>Brunel Univ, BCAST, Old Windsor, ENGLAND</t>
  </si>
  <si>
    <t>+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</si>
  <si>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Chen, M; Ivas, T; Grundy, AN; Gauckler, LJ</t>
    </r>
  </si>
  <si>
    <t>Thermodynamic modeling of La2O3-SrO-Mn2O3-Cr2O3 for solid oxide fuel cell applications</t>
  </si>
  <si>
    <t>JOURNAL OF MATERIALS RESEARCH</t>
  </si>
  <si>
    <r>
      <rPr>
        <sz val="10"/>
        <rFont val="Arial"/>
        <family val="0"/>
      </rPr>
      <t xml:space="preserve">Ivas, T; Grundy, AN;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Gauckler, LJ</t>
    </r>
  </si>
  <si>
    <t>Phase diagram of CeO2-CoO for nano-sized powders</t>
  </si>
  <si>
    <r>
      <rPr>
        <sz val="10"/>
        <rFont val="Arial"/>
        <family val="0"/>
      </rPr>
      <t xml:space="preserve">Whitmore, L; Leitner, 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Radis, R; Stockinger, M</t>
    </r>
  </si>
  <si>
    <t>Transmission electron microscopy of single and double aged 718Plus superalloy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</si>
  <si>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</t>
    </r>
  </si>
  <si>
    <t>Simulation of Precipitation Kinetics and Precipitation Strengthening of B2-precipitates in Martensitic PH 13-8 Mo Steel</t>
  </si>
  <si>
    <t>ISIJ INTERNATIONAL</t>
  </si>
  <si>
    <r>
      <rPr>
        <sz val="10"/>
        <rFont val="Arial"/>
        <family val="0"/>
      </rPr>
      <t xml:space="preserve">Falahati, A;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Lang, P; Warczok, P; Kozeschnik, E</t>
    </r>
  </si>
  <si>
    <t>Thermo-kinetic computer simulation of differential scanning calorimetry curves of AlMgSi alloys</t>
  </si>
  <si>
    <r>
      <rPr>
        <sz val="10"/>
        <rFont val="Arial"/>
        <family val="0"/>
      </rPr>
      <t xml:space="preserve">Ivas, T; Grundy, AN; </t>
    </r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Zeljkovic, S; Gauckler, LJ</t>
    </r>
  </si>
  <si>
    <t>Experimental phase diagram determination and thermodynamic assessment of the Gd2O3-CoO system</t>
  </si>
  <si>
    <r>
      <rPr>
        <sz val="10"/>
        <rFont val="Arial"/>
        <family val="0"/>
      </rPr>
      <t xml:space="preserve">Schnitzer, R; Radis, R; Nohrer, M; Schober, M; Hochfellner, R; Zinner, S;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Kozeschnik, E; Leitner, H</t>
    </r>
  </si>
  <si>
    <t>Reverted austenite in PH 13-8 Mo maraging steels</t>
  </si>
  <si>
    <t>MATERIALS CHEMISTRY AND PHYSICS</t>
  </si>
  <si>
    <r>
      <rPr>
        <sz val="10"/>
        <rFont val="Arial"/>
        <family val="0"/>
      </rPr>
      <t xml:space="preserve">Horacek, M; </t>
    </r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Richoz, S; Brandner, R</t>
    </r>
  </si>
  <si>
    <t>High-resolution carbon isotope changes, litho- and magnetostratigraphy across Permian-Triassic Boundary sections in the Dolomites, N-Italy. New constraints for global correlation</t>
  </si>
  <si>
    <t>PALAEOGEOGRAPHY PALAEOCLIMATOLOGY PALAEOECOLOGY</t>
  </si>
  <si>
    <t>1-4</t>
  </si>
  <si>
    <r>
      <rPr>
        <sz val="10"/>
        <rFont val="Arial"/>
        <family val="0"/>
      </rPr>
      <t xml:space="preserve">Horacek, M; Brandner, R; Richoz, S; </t>
    </r>
    <r>
      <rPr>
        <b/>
        <sz val="10"/>
        <rFont val="Arial"/>
        <family val="0"/>
      </rPr>
      <t>Povoden-Karadeniz, E</t>
    </r>
  </si>
  <si>
    <t>Lower Triassic sulphur isotope curve of marine sulphates from the Dolomites, N-Italy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</si>
  <si>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Grundy, AN; Chen, M; Ivas, T; Gauckler, LJ</t>
    </r>
  </si>
  <si>
    <t>Thermodynamic Assessment of the La-Fe-O System</t>
  </si>
  <si>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Chen, M; Grundy, AN; Ivas, T; Gauckler, LJ</t>
    </r>
  </si>
  <si>
    <t>Thermodynamic Assessment of the La-Cr-O System</t>
  </si>
  <si>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Grundy, AN; Gauckler, LJ</t>
    </r>
  </si>
  <si>
    <t>Thermodynamic reassessment of the Cr-O system in the framework of solid oxide fuel cell (SOFC) research</t>
  </si>
  <si>
    <t>Thermodynamic assessment of the Mn-Cr-O system for solid oxide fuel cell (SOFC) materials</t>
  </si>
  <si>
    <r>
      <rPr>
        <sz val="10"/>
        <rFont val="Arial"/>
        <family val="0"/>
      </rPr>
      <t xml:space="preserve">Grundy, AN; </t>
    </r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Ivas, T; Gauckler, LJ</t>
    </r>
  </si>
  <si>
    <t>Calculation of defect chemistry using the CALPHAD approach</t>
  </si>
  <si>
    <r>
      <rPr>
        <sz val="10"/>
        <rFont val="Arial"/>
        <family val="0"/>
      </rPr>
      <t xml:space="preserve">Abart, R; Badertscher, N; Burkhard, M; </t>
    </r>
    <r>
      <rPr>
        <b/>
        <sz val="10"/>
        <rFont val="Arial"/>
        <family val="0"/>
      </rPr>
      <t>Povoden, E</t>
    </r>
  </si>
  <si>
    <t>Oxygen, carbon and strontium isotope systematics in two profiles across the Glarus thrust: implications for fluid flow</t>
  </si>
  <si>
    <t>CONTRIBUTIONS TO MINERALOGY AND PETROLOGY</t>
  </si>
  <si>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Horacek, M; Abart, R</t>
    </r>
  </si>
  <si>
    <t>Contact metamorphism of siliceous dolomite and impure limestones from the Werfen formation in the eastern Monzoni contact aureole</t>
  </si>
  <si>
    <t>MINERALOGY AND PETROLOGY</t>
  </si>
  <si>
    <t>1-2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</si>
</sst>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B64" sqref="B64"/>
    </sheetView>
  </sheetViews>
  <sheetFormatPr defaultColWidth="9.140625" defaultRowHeight="12.75"/>
  <cols>
    <col min="2" max="2" width="111.421875" style="0" customWidth="1"/>
    <col min="3" max="3" width="181.7109375" style="0" customWidth="1"/>
    <col min="4" max="4" width="107.7109375" style="0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4.25">
      <c r="A2" s="1" t="s">
        <v>15</v>
      </c>
      <c r="B2" s="1" t="s">
        <v>16</v>
      </c>
      <c r="C2" s="1" t="s">
        <v>17</v>
      </c>
      <c r="D2" s="1" t="s">
        <v>18</v>
      </c>
      <c r="E2" s="1"/>
      <c r="F2" s="1"/>
      <c r="G2" s="1"/>
      <c r="H2" s="1"/>
      <c r="I2" s="1"/>
      <c r="J2" s="1"/>
      <c r="K2" s="1"/>
      <c r="L2" s="1"/>
      <c r="M2" s="1"/>
      <c r="N2" s="1">
        <v>2200463</v>
      </c>
      <c r="O2" s="1">
        <f>HYPERLINK("http://dx.doi.org/10.1002/adem.202200463","http://dx.doi.org/10.1002/adem.202200463")</f>
        <v>0</v>
      </c>
    </row>
    <row r="3" spans="1:15" ht="14.25">
      <c r="A3" s="1" t="s">
        <v>15</v>
      </c>
      <c r="B3" s="1" t="s">
        <v>19</v>
      </c>
      <c r="C3" s="1" t="s">
        <v>20</v>
      </c>
      <c r="D3" s="1" t="s">
        <v>21</v>
      </c>
      <c r="E3" s="1"/>
      <c r="F3" s="1"/>
      <c r="G3" s="1"/>
      <c r="H3" s="1" t="s">
        <v>22</v>
      </c>
      <c r="I3" s="1">
        <v>2022</v>
      </c>
      <c r="J3" s="1">
        <v>187</v>
      </c>
      <c r="K3" s="1"/>
      <c r="L3" s="1"/>
      <c r="M3" s="1"/>
      <c r="N3" s="1">
        <v>111862</v>
      </c>
      <c r="O3" s="1">
        <f>HYPERLINK("http://dx.doi.org/10.1016/j.matchar.2022.111862","http://dx.doi.org/10.1016/j.matchar.2022.111862")</f>
        <v>0</v>
      </c>
    </row>
    <row r="4" spans="1:15" ht="14.25">
      <c r="A4" s="1" t="s">
        <v>15</v>
      </c>
      <c r="B4" s="1" t="s">
        <v>23</v>
      </c>
      <c r="C4" s="1" t="s">
        <v>24</v>
      </c>
      <c r="D4" s="1" t="s">
        <v>25</v>
      </c>
      <c r="E4" s="1"/>
      <c r="F4" s="1"/>
      <c r="G4" s="1"/>
      <c r="H4" s="1" t="s">
        <v>26</v>
      </c>
      <c r="I4" s="1">
        <v>2022</v>
      </c>
      <c r="J4" s="1">
        <v>6</v>
      </c>
      <c r="K4" s="1">
        <v>2</v>
      </c>
      <c r="L4" s="1"/>
      <c r="M4" s="1"/>
      <c r="N4" s="1">
        <v>23604</v>
      </c>
      <c r="O4" s="1">
        <f>HYPERLINK("http://dx.doi.org/10.1103/PhysRevMaterials.6.023604","http://dx.doi.org/10.1103/PhysRevMaterials.6.023604")</f>
        <v>0</v>
      </c>
    </row>
    <row r="5" spans="1:15" ht="14.25">
      <c r="A5" s="1" t="s">
        <v>15</v>
      </c>
      <c r="B5" s="1" t="s">
        <v>27</v>
      </c>
      <c r="C5" s="1" t="s">
        <v>28</v>
      </c>
      <c r="D5" s="1" t="s">
        <v>29</v>
      </c>
      <c r="E5" s="1"/>
      <c r="F5" s="1"/>
      <c r="G5" s="1"/>
      <c r="H5" s="1" t="s">
        <v>30</v>
      </c>
      <c r="I5" s="1">
        <v>2022</v>
      </c>
      <c r="J5" s="1">
        <v>224</v>
      </c>
      <c r="K5" s="1"/>
      <c r="L5" s="1"/>
      <c r="M5" s="1"/>
      <c r="N5" s="1">
        <v>117482</v>
      </c>
      <c r="O5" s="1">
        <f>HYPERLINK("http://dx.doi.org/10.1016/j.actamat.2021.117482","http://dx.doi.org/10.1016/j.actamat.2021.117482")</f>
        <v>0</v>
      </c>
    </row>
    <row r="6" spans="1:15" ht="14.25">
      <c r="A6" s="1" t="s">
        <v>15</v>
      </c>
      <c r="B6" s="1" t="s">
        <v>31</v>
      </c>
      <c r="C6" s="1" t="s">
        <v>32</v>
      </c>
      <c r="D6" s="1" t="s">
        <v>33</v>
      </c>
      <c r="E6" s="1"/>
      <c r="F6" s="1"/>
      <c r="G6" s="1"/>
      <c r="H6" s="1" t="s">
        <v>22</v>
      </c>
      <c r="I6" s="1">
        <v>2021</v>
      </c>
      <c r="J6" s="1">
        <v>112</v>
      </c>
      <c r="K6" s="1">
        <v>5</v>
      </c>
      <c r="L6" s="1">
        <v>348</v>
      </c>
      <c r="M6" s="1">
        <v>358</v>
      </c>
      <c r="N6" s="1"/>
      <c r="O6" s="1">
        <f>HYPERLINK("http://dx.doi.org/10.1515/ijmr-2020-8039","http://dx.doi.org/10.1515/ijmr-2020-8039")</f>
        <v>0</v>
      </c>
    </row>
    <row r="7" spans="1:15" ht="14.25">
      <c r="A7" s="1" t="s">
        <v>15</v>
      </c>
      <c r="B7" s="1" t="s">
        <v>34</v>
      </c>
      <c r="C7" s="1" t="s">
        <v>35</v>
      </c>
      <c r="D7" s="1" t="s">
        <v>36</v>
      </c>
      <c r="E7" s="1"/>
      <c r="F7" s="1"/>
      <c r="G7" s="1"/>
      <c r="H7" s="1" t="s">
        <v>37</v>
      </c>
      <c r="I7" s="1">
        <v>2021</v>
      </c>
      <c r="J7" s="1">
        <v>14</v>
      </c>
      <c r="K7" s="1">
        <v>6</v>
      </c>
      <c r="L7" s="1"/>
      <c r="M7" s="1"/>
      <c r="N7" s="1">
        <v>1332</v>
      </c>
      <c r="O7" s="1">
        <f>HYPERLINK("http://dx.doi.org/10.3390/ma14061332","http://dx.doi.org/10.3390/ma14061332")</f>
        <v>0</v>
      </c>
    </row>
    <row r="8" spans="1:15" ht="14.25">
      <c r="A8" s="1" t="s">
        <v>15</v>
      </c>
      <c r="B8" s="1" t="s">
        <v>38</v>
      </c>
      <c r="C8" s="1" t="s">
        <v>39</v>
      </c>
      <c r="D8" s="1" t="s">
        <v>29</v>
      </c>
      <c r="E8" s="1"/>
      <c r="F8" s="1"/>
      <c r="G8" s="1"/>
      <c r="H8" s="1" t="s">
        <v>40</v>
      </c>
      <c r="I8" s="1">
        <v>2021</v>
      </c>
      <c r="J8" s="1">
        <v>207</v>
      </c>
      <c r="K8" s="1"/>
      <c r="L8" s="1"/>
      <c r="M8" s="1"/>
      <c r="N8" s="1">
        <v>116701</v>
      </c>
      <c r="O8" s="1">
        <f>HYPERLINK("http://dx.doi.org/10.1016/j.actamat.2021.116701","http://dx.doi.org/10.1016/j.actamat.2021.116701")</f>
        <v>0</v>
      </c>
    </row>
    <row r="9" spans="1:15" ht="14.25">
      <c r="A9" s="1" t="s">
        <v>15</v>
      </c>
      <c r="B9" s="1" t="s">
        <v>41</v>
      </c>
      <c r="C9" s="1" t="s">
        <v>42</v>
      </c>
      <c r="D9" s="1" t="s">
        <v>43</v>
      </c>
      <c r="E9" s="1"/>
      <c r="F9" s="1"/>
      <c r="G9" s="1"/>
      <c r="H9" s="1" t="s">
        <v>44</v>
      </c>
      <c r="I9" s="1">
        <v>2020</v>
      </c>
      <c r="J9" s="1">
        <v>71</v>
      </c>
      <c r="K9" s="1"/>
      <c r="L9" s="1"/>
      <c r="M9" s="1"/>
      <c r="N9" s="1">
        <v>101998</v>
      </c>
      <c r="O9" s="1">
        <f>HYPERLINK("http://dx.doi.org/10.1016/j.calphad.2020.101998","http://dx.doi.org/10.1016/j.calphad.2020.101998")</f>
        <v>0</v>
      </c>
    </row>
    <row r="10" spans="1:15" ht="14.25">
      <c r="A10" s="1" t="s">
        <v>15</v>
      </c>
      <c r="B10" s="1" t="s">
        <v>41</v>
      </c>
      <c r="C10" s="1" t="s">
        <v>45</v>
      </c>
      <c r="D10" s="1" t="s">
        <v>43</v>
      </c>
      <c r="E10" s="1"/>
      <c r="F10" s="1"/>
      <c r="G10" s="1"/>
      <c r="H10" s="1" t="s">
        <v>44</v>
      </c>
      <c r="I10" s="1">
        <v>2020</v>
      </c>
      <c r="J10" s="1">
        <v>71</v>
      </c>
      <c r="K10" s="1"/>
      <c r="L10" s="1"/>
      <c r="M10" s="1"/>
      <c r="N10" s="1">
        <v>101810</v>
      </c>
      <c r="O10" s="1">
        <f>HYPERLINK("http://dx.doi.org/10.1016/j.calphad.2020.101810","http://dx.doi.org/10.1016/j.calphad.2020.101810")</f>
        <v>0</v>
      </c>
    </row>
    <row r="11" spans="1:15" ht="14.25">
      <c r="A11" s="1" t="s">
        <v>15</v>
      </c>
      <c r="B11" s="1" t="s">
        <v>46</v>
      </c>
      <c r="C11" s="1" t="s">
        <v>47</v>
      </c>
      <c r="D11" s="1" t="s">
        <v>48</v>
      </c>
      <c r="E11" s="1"/>
      <c r="F11" s="1"/>
      <c r="G11" s="1"/>
      <c r="H11" s="1" t="s">
        <v>49</v>
      </c>
      <c r="I11" s="1">
        <v>2020</v>
      </c>
      <c r="J11" s="1">
        <v>194</v>
      </c>
      <c r="K11" s="1"/>
      <c r="L11" s="1"/>
      <c r="M11" s="1"/>
      <c r="N11" s="1">
        <v>108951</v>
      </c>
      <c r="O11" s="1">
        <f>HYPERLINK("http://dx.doi.org/10.1016/j.matdes.2020.108951","http://dx.doi.org/10.1016/j.matdes.2020.108951")</f>
        <v>0</v>
      </c>
    </row>
    <row r="12" spans="1:15" ht="14.25">
      <c r="A12" s="1" t="s">
        <v>15</v>
      </c>
      <c r="B12" s="1" t="s">
        <v>50</v>
      </c>
      <c r="C12" s="1" t="s">
        <v>51</v>
      </c>
      <c r="D12" s="1" t="s">
        <v>29</v>
      </c>
      <c r="E12" s="1"/>
      <c r="F12" s="1"/>
      <c r="G12" s="1"/>
      <c r="H12" s="1" t="s">
        <v>52</v>
      </c>
      <c r="I12" s="1">
        <v>2020</v>
      </c>
      <c r="J12" s="1">
        <v>196</v>
      </c>
      <c r="K12" s="1"/>
      <c r="L12" s="1">
        <v>710</v>
      </c>
      <c r="M12" s="1">
        <v>722</v>
      </c>
      <c r="N12" s="1"/>
      <c r="O12" s="1">
        <f>HYPERLINK("http://dx.doi.org/10.1016/j.actamat.2020.07.023","http://dx.doi.org/10.1016/j.actamat.2020.07.023")</f>
        <v>0</v>
      </c>
    </row>
    <row r="13" spans="1:15" ht="14.25">
      <c r="A13" s="1" t="s">
        <v>15</v>
      </c>
      <c r="B13" s="1" t="s">
        <v>53</v>
      </c>
      <c r="C13" s="1" t="s">
        <v>54</v>
      </c>
      <c r="D13" s="1" t="s">
        <v>55</v>
      </c>
      <c r="E13" s="1"/>
      <c r="F13" s="1"/>
      <c r="G13" s="1"/>
      <c r="H13" s="1" t="s">
        <v>22</v>
      </c>
      <c r="I13" s="1">
        <v>2020</v>
      </c>
      <c r="J13" s="1">
        <v>533</v>
      </c>
      <c r="K13" s="1"/>
      <c r="L13" s="1"/>
      <c r="M13" s="1"/>
      <c r="N13" s="1">
        <v>152091</v>
      </c>
      <c r="O13" s="1">
        <f>HYPERLINK("http://dx.doi.org/10.1016/j.jnucmat.2020.152091","http://dx.doi.org/10.1016/j.jnucmat.2020.152091")</f>
        <v>0</v>
      </c>
    </row>
    <row r="14" spans="1:15" ht="14.25">
      <c r="A14" s="1" t="s">
        <v>15</v>
      </c>
      <c r="B14" s="1" t="s">
        <v>56</v>
      </c>
      <c r="C14" s="1" t="s">
        <v>57</v>
      </c>
      <c r="D14" s="1" t="s">
        <v>29</v>
      </c>
      <c r="E14" s="1"/>
      <c r="F14" s="1"/>
      <c r="G14" s="1"/>
      <c r="H14" s="1" t="s">
        <v>58</v>
      </c>
      <c r="I14" s="1">
        <v>2019</v>
      </c>
      <c r="J14" s="1">
        <v>178</v>
      </c>
      <c r="K14" s="1"/>
      <c r="L14" s="1">
        <v>163</v>
      </c>
      <c r="M14" s="1">
        <v>172</v>
      </c>
      <c r="N14" s="1"/>
      <c r="O14" s="1">
        <f>HYPERLINK("http://dx.doi.org/10.1016/j.actamat.2019.07.022","http://dx.doi.org/10.1016/j.actamat.2019.07.022")</f>
        <v>0</v>
      </c>
    </row>
    <row r="15" spans="1:15" ht="14.25">
      <c r="A15" s="1" t="s">
        <v>15</v>
      </c>
      <c r="B15" s="1" t="s">
        <v>59</v>
      </c>
      <c r="C15" s="1" t="s">
        <v>60</v>
      </c>
      <c r="D15" s="1" t="s">
        <v>61</v>
      </c>
      <c r="E15" s="1"/>
      <c r="F15" s="1"/>
      <c r="G15" s="1"/>
      <c r="H15" s="1" t="s">
        <v>62</v>
      </c>
      <c r="I15" s="1">
        <v>2019</v>
      </c>
      <c r="J15" s="1">
        <v>788</v>
      </c>
      <c r="K15" s="1"/>
      <c r="L15" s="1">
        <v>67</v>
      </c>
      <c r="M15" s="1">
        <v>74</v>
      </c>
      <c r="N15" s="1"/>
      <c r="O15" s="1">
        <f>HYPERLINK("http://dx.doi.org/10.1016/j.jallcom.2019.01.329","http://dx.doi.org/10.1016/j.jallcom.2019.01.329")</f>
        <v>0</v>
      </c>
    </row>
    <row r="16" spans="1:15" ht="14.25">
      <c r="A16" s="1" t="s">
        <v>15</v>
      </c>
      <c r="B16" s="1" t="s">
        <v>63</v>
      </c>
      <c r="C16" s="1" t="s">
        <v>64</v>
      </c>
      <c r="D16" s="1" t="s">
        <v>65</v>
      </c>
      <c r="E16" s="1"/>
      <c r="F16" s="1"/>
      <c r="G16" s="1"/>
      <c r="H16" s="1" t="s">
        <v>66</v>
      </c>
      <c r="I16" s="1">
        <v>2019</v>
      </c>
      <c r="J16" s="1">
        <v>40</v>
      </c>
      <c r="K16" s="1">
        <v>2</v>
      </c>
      <c r="L16" s="1">
        <v>219</v>
      </c>
      <c r="M16" s="1">
        <v>234</v>
      </c>
      <c r="N16" s="1"/>
      <c r="O16" s="1">
        <f>HYPERLINK("http://dx.doi.org/10.1007/s11669-019-00717-z","http://dx.doi.org/10.1007/s11669-019-00717-z")</f>
        <v>0</v>
      </c>
    </row>
    <row r="17" spans="1:15" ht="14.25">
      <c r="A17" s="1" t="s">
        <v>15</v>
      </c>
      <c r="B17" s="1" t="s">
        <v>67</v>
      </c>
      <c r="C17" s="1" t="s">
        <v>68</v>
      </c>
      <c r="D17" s="1" t="s">
        <v>69</v>
      </c>
      <c r="E17" s="1"/>
      <c r="F17" s="1"/>
      <c r="G17" s="1"/>
      <c r="H17" s="1" t="s">
        <v>70</v>
      </c>
      <c r="I17" s="1">
        <v>2018</v>
      </c>
      <c r="J17" s="1" t="s">
        <v>71</v>
      </c>
      <c r="K17" s="1">
        <v>8</v>
      </c>
      <c r="L17" s="1">
        <v>3206</v>
      </c>
      <c r="M17" s="1">
        <v>3216</v>
      </c>
      <c r="N17" s="1"/>
      <c r="O17" s="1">
        <f>HYPERLINK("http://dx.doi.org/10.1007/s11661-018-4730-0","http://dx.doi.org/10.1007/s11661-018-4730-0")</f>
        <v>0</v>
      </c>
    </row>
    <row r="18" spans="1:15" ht="14.25">
      <c r="A18" s="1" t="s">
        <v>15</v>
      </c>
      <c r="B18" s="1" t="s">
        <v>72</v>
      </c>
      <c r="C18" s="1" t="s">
        <v>73</v>
      </c>
      <c r="D18" s="1" t="s">
        <v>74</v>
      </c>
      <c r="E18" s="1"/>
      <c r="F18" s="1"/>
      <c r="G18" s="1"/>
      <c r="H18" s="1" t="s">
        <v>75</v>
      </c>
      <c r="I18" s="1">
        <v>2018</v>
      </c>
      <c r="J18" s="1">
        <v>723</v>
      </c>
      <c r="K18" s="1"/>
      <c r="L18" s="1">
        <v>314</v>
      </c>
      <c r="M18" s="1">
        <v>323</v>
      </c>
      <c r="N18" s="1"/>
      <c r="O18" s="1">
        <f>HYPERLINK("http://dx.doi.org/10.1016/j.msea.2018.03.013","http://dx.doi.org/10.1016/j.msea.2018.03.013")</f>
        <v>0</v>
      </c>
    </row>
    <row r="19" spans="1:15" ht="14.25">
      <c r="A19" s="1" t="s">
        <v>15</v>
      </c>
      <c r="B19" s="1" t="s">
        <v>76</v>
      </c>
      <c r="C19" s="1" t="s">
        <v>77</v>
      </c>
      <c r="D19" s="1" t="s">
        <v>48</v>
      </c>
      <c r="E19" s="1"/>
      <c r="F19" s="1"/>
      <c r="G19" s="1"/>
      <c r="H19" s="1" t="s">
        <v>78</v>
      </c>
      <c r="I19" s="1">
        <v>2018</v>
      </c>
      <c r="J19" s="1">
        <v>142</v>
      </c>
      <c r="K19" s="1"/>
      <c r="L19" s="1">
        <v>36</v>
      </c>
      <c r="M19" s="1">
        <v>43</v>
      </c>
      <c r="N19" s="1"/>
      <c r="O19" s="1">
        <f>HYPERLINK("http://dx.doi.org/10.1016/j.matdes.2018.01.012","http://dx.doi.org/10.1016/j.matdes.2018.01.012")</f>
        <v>0</v>
      </c>
    </row>
    <row r="20" spans="1:15" ht="14.25">
      <c r="A20" s="1" t="s">
        <v>15</v>
      </c>
      <c r="B20" s="1" t="s">
        <v>79</v>
      </c>
      <c r="C20" s="1" t="s">
        <v>80</v>
      </c>
      <c r="D20" s="1" t="s">
        <v>43</v>
      </c>
      <c r="E20" s="1"/>
      <c r="F20" s="1"/>
      <c r="G20" s="1"/>
      <c r="H20" s="1" t="s">
        <v>37</v>
      </c>
      <c r="I20" s="1">
        <v>2018</v>
      </c>
      <c r="J20" s="1">
        <v>60</v>
      </c>
      <c r="K20" s="1"/>
      <c r="L20" s="1">
        <v>16</v>
      </c>
      <c r="M20" s="1">
        <v>28</v>
      </c>
      <c r="N20" s="1"/>
      <c r="O20" s="1">
        <f>HYPERLINK("http://dx.doi.org/10.1016/j.calphad.2017.10.002","http://dx.doi.org/10.1016/j.calphad.2017.10.002")</f>
        <v>0</v>
      </c>
    </row>
    <row r="21" spans="1:15" ht="14.25">
      <c r="A21" s="1" t="s">
        <v>15</v>
      </c>
      <c r="B21" s="1" t="s">
        <v>81</v>
      </c>
      <c r="C21" s="1" t="s">
        <v>82</v>
      </c>
      <c r="D21" s="1" t="s">
        <v>83</v>
      </c>
      <c r="E21" s="1"/>
      <c r="F21" s="1"/>
      <c r="G21" s="1"/>
      <c r="H21" s="1" t="s">
        <v>37</v>
      </c>
      <c r="I21" s="1">
        <v>2018</v>
      </c>
      <c r="J21" s="1">
        <v>89</v>
      </c>
      <c r="K21" s="1">
        <v>3</v>
      </c>
      <c r="L21" s="1"/>
      <c r="M21" s="1"/>
      <c r="N21" s="1">
        <v>1700342</v>
      </c>
      <c r="O21" s="1">
        <f>HYPERLINK("http://dx.doi.org/10.1002/srin.201700342","http://dx.doi.org/10.1002/srin.201700342")</f>
        <v>0</v>
      </c>
    </row>
    <row r="22" spans="1:15" ht="14.25">
      <c r="A22" s="1" t="s">
        <v>15</v>
      </c>
      <c r="B22" s="1" t="s">
        <v>84</v>
      </c>
      <c r="C22" s="1" t="s">
        <v>85</v>
      </c>
      <c r="D22" s="1" t="s">
        <v>48</v>
      </c>
      <c r="E22" s="1"/>
      <c r="F22" s="1"/>
      <c r="G22" s="1"/>
      <c r="H22" s="1" t="s">
        <v>86</v>
      </c>
      <c r="I22" s="1">
        <v>2017</v>
      </c>
      <c r="J22" s="1">
        <v>136</v>
      </c>
      <c r="K22" s="1"/>
      <c r="L22" s="1">
        <v>214</v>
      </c>
      <c r="M22" s="1">
        <v>222</v>
      </c>
      <c r="N22" s="1"/>
      <c r="O22" s="1">
        <f>HYPERLINK("http://dx.doi.org/10.1016/j.matdes.2017.09.065","http://dx.doi.org/10.1016/j.matdes.2017.09.065")</f>
        <v>0</v>
      </c>
    </row>
    <row r="23" spans="1:15" ht="14.25">
      <c r="A23" s="1" t="s">
        <v>15</v>
      </c>
      <c r="B23" s="1" t="s">
        <v>87</v>
      </c>
      <c r="C23" s="1" t="s">
        <v>88</v>
      </c>
      <c r="D23" s="1" t="s">
        <v>89</v>
      </c>
      <c r="E23" s="1"/>
      <c r="F23" s="1"/>
      <c r="G23" s="1"/>
      <c r="H23" s="1" t="s">
        <v>90</v>
      </c>
      <c r="I23" s="1">
        <v>2017</v>
      </c>
      <c r="J23" s="1">
        <v>25</v>
      </c>
      <c r="K23" s="1">
        <v>5</v>
      </c>
      <c r="L23" s="1"/>
      <c r="M23" s="1"/>
      <c r="N23" s="1">
        <v>55005</v>
      </c>
      <c r="O23" s="1">
        <f>HYPERLINK("http://dx.doi.org/10.1088/1361-651X/aa6f54","http://dx.doi.org/10.1088/1361-651X/aa6f54")</f>
        <v>0</v>
      </c>
    </row>
    <row r="24" spans="1:15" ht="14.25">
      <c r="A24" s="1" t="s">
        <v>15</v>
      </c>
      <c r="B24" s="1" t="s">
        <v>79</v>
      </c>
      <c r="C24" s="1" t="s">
        <v>91</v>
      </c>
      <c r="D24" s="1" t="s">
        <v>43</v>
      </c>
      <c r="E24" s="1"/>
      <c r="F24" s="1"/>
      <c r="G24" s="1"/>
      <c r="H24" s="1" t="s">
        <v>37</v>
      </c>
      <c r="I24" s="1">
        <v>2017</v>
      </c>
      <c r="J24" s="1">
        <v>56</v>
      </c>
      <c r="K24" s="1"/>
      <c r="L24" s="1">
        <v>80</v>
      </c>
      <c r="M24" s="1">
        <v>91</v>
      </c>
      <c r="N24" s="1"/>
      <c r="O24" s="1">
        <f>HYPERLINK("http://dx.doi.org/10.1016/j.calphad.2016.12.002","http://dx.doi.org/10.1016/j.calphad.2016.12.002")</f>
        <v>0</v>
      </c>
    </row>
    <row r="25" spans="1:15" ht="14.25">
      <c r="A25" s="1" t="s">
        <v>15</v>
      </c>
      <c r="B25" s="1" t="s">
        <v>92</v>
      </c>
      <c r="C25" s="1" t="s">
        <v>93</v>
      </c>
      <c r="D25" s="1" t="s">
        <v>61</v>
      </c>
      <c r="E25" s="1"/>
      <c r="F25" s="1"/>
      <c r="G25" s="1"/>
      <c r="H25" s="1" t="s">
        <v>94</v>
      </c>
      <c r="I25" s="1">
        <v>2017</v>
      </c>
      <c r="J25" s="1">
        <v>695</v>
      </c>
      <c r="K25" s="1"/>
      <c r="L25" s="1">
        <v>372</v>
      </c>
      <c r="M25" s="1">
        <v>381</v>
      </c>
      <c r="N25" s="1"/>
      <c r="O25" s="1">
        <f>HYPERLINK("http://dx.doi.org/10.1016/j.jallcom.2016.10.227","http://dx.doi.org/10.1016/j.jallcom.2016.10.227")</f>
        <v>0</v>
      </c>
    </row>
    <row r="26" spans="1:15" ht="14.25">
      <c r="A26" s="1" t="s">
        <v>15</v>
      </c>
      <c r="B26" s="1" t="s">
        <v>95</v>
      </c>
      <c r="C26" s="1" t="s">
        <v>96</v>
      </c>
      <c r="D26" s="1" t="s">
        <v>97</v>
      </c>
      <c r="E26" s="1"/>
      <c r="F26" s="1"/>
      <c r="G26" s="1"/>
      <c r="H26" s="1" t="s">
        <v>98</v>
      </c>
      <c r="I26" s="1">
        <v>2017</v>
      </c>
      <c r="J26" s="1">
        <v>7</v>
      </c>
      <c r="K26" s="1">
        <v>1</v>
      </c>
      <c r="L26" s="1"/>
      <c r="M26" s="1"/>
      <c r="N26" s="1">
        <v>1601086</v>
      </c>
      <c r="O26" s="1">
        <f>HYPERLINK("http://dx.doi.org/10.1002/aenm.201601086","http://dx.doi.org/10.1002/aenm.201601086")</f>
        <v>0</v>
      </c>
    </row>
    <row r="27" spans="1:15" ht="14.25">
      <c r="A27" s="1" t="s">
        <v>15</v>
      </c>
      <c r="B27" s="1" t="s">
        <v>99</v>
      </c>
      <c r="C27" s="1" t="s">
        <v>100</v>
      </c>
      <c r="D27" s="1" t="s">
        <v>101</v>
      </c>
      <c r="E27" s="1"/>
      <c r="F27" s="1"/>
      <c r="G27" s="1"/>
      <c r="H27" s="1" t="s">
        <v>49</v>
      </c>
      <c r="I27" s="1">
        <v>2016</v>
      </c>
      <c r="J27" s="1">
        <v>292</v>
      </c>
      <c r="K27" s="1"/>
      <c r="L27" s="1">
        <v>88</v>
      </c>
      <c r="M27" s="1">
        <v>97</v>
      </c>
      <c r="N27" s="1"/>
      <c r="O27" s="1">
        <f>HYPERLINK("http://dx.doi.org/10.1016/j.ssi.2016.05.011","http://dx.doi.org/10.1016/j.ssi.2016.05.011")</f>
        <v>0</v>
      </c>
    </row>
    <row r="28" spans="1:15" ht="14.25">
      <c r="A28" s="1" t="s">
        <v>15</v>
      </c>
      <c r="B28" s="1" t="s">
        <v>102</v>
      </c>
      <c r="C28" s="1" t="s">
        <v>103</v>
      </c>
      <c r="D28" s="1" t="s">
        <v>104</v>
      </c>
      <c r="E28" s="1"/>
      <c r="F28" s="1"/>
      <c r="G28" s="1"/>
      <c r="H28" s="1" t="s">
        <v>66</v>
      </c>
      <c r="I28" s="1">
        <v>2016</v>
      </c>
      <c r="J28" s="1">
        <v>316</v>
      </c>
      <c r="K28" s="1">
        <v>4</v>
      </c>
      <c r="L28" s="1">
        <v>309</v>
      </c>
      <c r="M28" s="1">
        <v>328</v>
      </c>
      <c r="N28" s="1"/>
      <c r="O28" s="1">
        <f>HYPERLINK("http://dx.doi.org/10.2475/04.2016.01","http://dx.doi.org/10.2475/04.2016.01")</f>
        <v>0</v>
      </c>
    </row>
    <row r="29" spans="1:15" ht="14.25">
      <c r="A29" s="1" t="s">
        <v>15</v>
      </c>
      <c r="B29" s="1" t="s">
        <v>105</v>
      </c>
      <c r="C29" s="1" t="s">
        <v>106</v>
      </c>
      <c r="D29" s="1" t="s">
        <v>61</v>
      </c>
      <c r="E29" s="1"/>
      <c r="F29" s="1"/>
      <c r="G29" s="1"/>
      <c r="H29" s="1" t="s">
        <v>107</v>
      </c>
      <c r="I29" s="1">
        <v>2016</v>
      </c>
      <c r="J29" s="1">
        <v>654</v>
      </c>
      <c r="K29" s="1"/>
      <c r="L29" s="1">
        <v>445</v>
      </c>
      <c r="M29" s="1">
        <v>454</v>
      </c>
      <c r="N29" s="1"/>
      <c r="O29" s="1">
        <f>HYPERLINK("http://dx.doi.org/10.1016/j.jallcom.2015.09.126","http://dx.doi.org/10.1016/j.jallcom.2015.09.126")</f>
        <v>0</v>
      </c>
    </row>
    <row r="30" spans="1:15" ht="14.25">
      <c r="A30" s="1" t="s">
        <v>108</v>
      </c>
      <c r="B30" s="1" t="s">
        <v>109</v>
      </c>
      <c r="C30" s="1" t="s">
        <v>110</v>
      </c>
      <c r="D30" s="1" t="s">
        <v>111</v>
      </c>
      <c r="E30" s="1" t="s">
        <v>112</v>
      </c>
      <c r="F30" s="1" t="s">
        <v>113</v>
      </c>
      <c r="G30" s="1" t="s">
        <v>114</v>
      </c>
      <c r="H30" s="1"/>
      <c r="I30" s="1">
        <v>2016</v>
      </c>
      <c r="J30" s="1"/>
      <c r="K30" s="1"/>
      <c r="L30" s="1">
        <v>97</v>
      </c>
      <c r="M30" s="1">
        <v>105</v>
      </c>
      <c r="N30" s="1"/>
      <c r="O30" s="1"/>
    </row>
    <row r="31" spans="1:15" ht="14.25">
      <c r="A31" s="1" t="s">
        <v>15</v>
      </c>
      <c r="B31" s="2" t="s">
        <v>115</v>
      </c>
      <c r="C31" s="1" t="s">
        <v>116</v>
      </c>
      <c r="D31" s="1" t="s">
        <v>43</v>
      </c>
      <c r="E31" s="1"/>
      <c r="F31" s="1"/>
      <c r="G31" s="1"/>
      <c r="H31" s="1" t="s">
        <v>44</v>
      </c>
      <c r="I31" s="1">
        <v>2015</v>
      </c>
      <c r="J31" s="1">
        <v>51</v>
      </c>
      <c r="K31" s="1"/>
      <c r="L31" s="1">
        <v>314</v>
      </c>
      <c r="M31" s="1">
        <v>333</v>
      </c>
      <c r="N31" s="1"/>
      <c r="O31" s="1">
        <f>HYPERLINK("http://dx.doi.org/10.1016/j.calphad.2015.09.003","http://dx.doi.org/10.1016/j.calphad.2015.09.003")</f>
        <v>0</v>
      </c>
    </row>
    <row r="32" spans="1:15" ht="14.25">
      <c r="A32" s="1" t="s">
        <v>15</v>
      </c>
      <c r="B32" s="1" t="s">
        <v>117</v>
      </c>
      <c r="C32" s="1" t="s">
        <v>118</v>
      </c>
      <c r="D32" s="1" t="s">
        <v>29</v>
      </c>
      <c r="E32" s="1"/>
      <c r="F32" s="1"/>
      <c r="G32" s="1"/>
      <c r="H32" s="1" t="s">
        <v>58</v>
      </c>
      <c r="I32" s="1">
        <v>2015</v>
      </c>
      <c r="J32" s="1">
        <v>98</v>
      </c>
      <c r="K32" s="1"/>
      <c r="L32" s="1">
        <v>423</v>
      </c>
      <c r="M32" s="1">
        <v>432</v>
      </c>
      <c r="N32" s="1"/>
      <c r="O32" s="1">
        <f>HYPERLINK("http://dx.doi.org/10.1016/j.actamat.2015.07.021","http://dx.doi.org/10.1016/j.actamat.2015.07.021")</f>
        <v>0</v>
      </c>
    </row>
    <row r="33" spans="1:15" ht="14.25">
      <c r="A33" s="1" t="s">
        <v>15</v>
      </c>
      <c r="B33" s="1" t="s">
        <v>119</v>
      </c>
      <c r="C33" s="1" t="s">
        <v>120</v>
      </c>
      <c r="D33" s="1" t="s">
        <v>121</v>
      </c>
      <c r="E33" s="1"/>
      <c r="F33" s="1"/>
      <c r="G33" s="1"/>
      <c r="H33" s="1" t="s">
        <v>52</v>
      </c>
      <c r="I33" s="1">
        <v>2015</v>
      </c>
      <c r="J33" s="1">
        <v>23</v>
      </c>
      <c r="K33" s="1"/>
      <c r="L33" s="1">
        <v>347</v>
      </c>
      <c r="M33" s="1">
        <v>353</v>
      </c>
      <c r="N33" s="1"/>
      <c r="O33" s="1">
        <f>HYPERLINK("http://dx.doi.org/10.1016/j.actbio.2015.05.004","http://dx.doi.org/10.1016/j.actbio.2015.05.004")</f>
        <v>0</v>
      </c>
    </row>
    <row r="34" spans="1:15" ht="14.25">
      <c r="A34" s="1" t="s">
        <v>15</v>
      </c>
      <c r="B34" s="1" t="s">
        <v>122</v>
      </c>
      <c r="C34" s="1" t="s">
        <v>123</v>
      </c>
      <c r="D34" s="1" t="s">
        <v>55</v>
      </c>
      <c r="E34" s="1"/>
      <c r="F34" s="1"/>
      <c r="G34" s="1"/>
      <c r="H34" s="1" t="s">
        <v>124</v>
      </c>
      <c r="I34" s="1">
        <v>2015</v>
      </c>
      <c r="J34" s="1">
        <v>462</v>
      </c>
      <c r="K34" s="1"/>
      <c r="L34" s="1">
        <v>250</v>
      </c>
      <c r="M34" s="1">
        <v>257</v>
      </c>
      <c r="N34" s="1"/>
      <c r="O34" s="1">
        <f>HYPERLINK("http://dx.doi.org/10.1016/j.jnucmat.2015.04.013","http://dx.doi.org/10.1016/j.jnucmat.2015.04.013")</f>
        <v>0</v>
      </c>
    </row>
    <row r="35" spans="1:15" ht="14.25">
      <c r="A35" s="1" t="s">
        <v>15</v>
      </c>
      <c r="B35" s="1" t="s">
        <v>125</v>
      </c>
      <c r="C35" s="1" t="s">
        <v>126</v>
      </c>
      <c r="D35" s="1" t="s">
        <v>61</v>
      </c>
      <c r="E35" s="1"/>
      <c r="F35" s="1"/>
      <c r="G35" s="1"/>
      <c r="H35" s="1" t="s">
        <v>127</v>
      </c>
      <c r="I35" s="1">
        <v>2014</v>
      </c>
      <c r="J35" s="1">
        <v>612</v>
      </c>
      <c r="K35" s="1"/>
      <c r="L35" s="1">
        <v>443</v>
      </c>
      <c r="M35" s="1">
        <v>449</v>
      </c>
      <c r="N35" s="1"/>
      <c r="O35" s="1">
        <f>HYPERLINK("http://dx.doi.org/10.1016/j.jallcom.2014.05.191","http://dx.doi.org/10.1016/j.jallcom.2014.05.191")</f>
        <v>0</v>
      </c>
    </row>
    <row r="36" spans="1:15" ht="14.25">
      <c r="A36" s="1" t="s">
        <v>15</v>
      </c>
      <c r="B36" s="1" t="s">
        <v>128</v>
      </c>
      <c r="C36" s="1" t="s">
        <v>129</v>
      </c>
      <c r="D36" s="1" t="s">
        <v>61</v>
      </c>
      <c r="E36" s="1"/>
      <c r="F36" s="1"/>
      <c r="G36" s="1"/>
      <c r="H36" s="1" t="s">
        <v>130</v>
      </c>
      <c r="I36" s="1">
        <v>2014</v>
      </c>
      <c r="J36" s="1">
        <v>609</v>
      </c>
      <c r="K36" s="1"/>
      <c r="L36" s="1">
        <v>129</v>
      </c>
      <c r="M36" s="1">
        <v>136</v>
      </c>
      <c r="N36" s="1"/>
      <c r="O36" s="1">
        <f>HYPERLINK("http://dx.doi.org/10.1016/j.jallcom.2014.04.119","http://dx.doi.org/10.1016/j.jallcom.2014.04.119")</f>
        <v>0</v>
      </c>
    </row>
    <row r="37" spans="1:15" ht="14.25">
      <c r="A37" s="1" t="s">
        <v>15</v>
      </c>
      <c r="B37" s="1" t="s">
        <v>131</v>
      </c>
      <c r="C37" s="1" t="s">
        <v>132</v>
      </c>
      <c r="D37" s="1" t="s">
        <v>133</v>
      </c>
      <c r="E37" s="1"/>
      <c r="F37" s="1"/>
      <c r="G37" s="1"/>
      <c r="H37" s="1" t="s">
        <v>134</v>
      </c>
      <c r="I37" s="1">
        <v>2014</v>
      </c>
      <c r="J37" s="1">
        <v>93</v>
      </c>
      <c r="K37" s="1"/>
      <c r="L37" s="1">
        <v>46</v>
      </c>
      <c r="M37" s="1">
        <v>49</v>
      </c>
      <c r="N37" s="1"/>
      <c r="O37" s="1">
        <f>HYPERLINK("http://dx.doi.org/10.1016/j.commatsci.2014.06.019","http://dx.doi.org/10.1016/j.commatsci.2014.06.019")</f>
        <v>0</v>
      </c>
    </row>
    <row r="38" spans="1:15" ht="14.25">
      <c r="A38" s="1" t="s">
        <v>15</v>
      </c>
      <c r="B38" s="1" t="s">
        <v>135</v>
      </c>
      <c r="C38" s="1" t="s">
        <v>136</v>
      </c>
      <c r="D38" s="1" t="s">
        <v>133</v>
      </c>
      <c r="E38" s="1"/>
      <c r="F38" s="1"/>
      <c r="G38" s="1"/>
      <c r="H38" s="1" t="s">
        <v>70</v>
      </c>
      <c r="I38" s="1">
        <v>2014</v>
      </c>
      <c r="J38" s="1">
        <v>91</v>
      </c>
      <c r="K38" s="1"/>
      <c r="L38" s="1">
        <v>173</v>
      </c>
      <c r="M38" s="1">
        <v>186</v>
      </c>
      <c r="N38" s="1"/>
      <c r="O38" s="1">
        <f>HYPERLINK("http://dx.doi.org/10.1016/j.commatsci.2014.04.025","http://dx.doi.org/10.1016/j.commatsci.2014.04.025")</f>
        <v>0</v>
      </c>
    </row>
    <row r="39" spans="1:15" ht="14.25">
      <c r="A39" s="1" t="s">
        <v>15</v>
      </c>
      <c r="B39" s="1" t="s">
        <v>137</v>
      </c>
      <c r="C39" s="1" t="s">
        <v>138</v>
      </c>
      <c r="D39" s="1" t="s">
        <v>139</v>
      </c>
      <c r="E39" s="1"/>
      <c r="F39" s="1"/>
      <c r="G39" s="1"/>
      <c r="H39" s="1" t="s">
        <v>70</v>
      </c>
      <c r="I39" s="1">
        <v>2014</v>
      </c>
      <c r="J39" s="1" t="s">
        <v>140</v>
      </c>
      <c r="K39" s="1"/>
      <c r="L39" s="1">
        <v>47</v>
      </c>
      <c r="M39" s="1">
        <v>50</v>
      </c>
      <c r="N39" s="1"/>
      <c r="O39" s="1">
        <f>HYPERLINK("http://dx.doi.org/10.1016/j.scriptamat.2014.04.019","http://dx.doi.org/10.1016/j.scriptamat.2014.04.019")</f>
        <v>0</v>
      </c>
    </row>
    <row r="40" spans="1:15" ht="14.25">
      <c r="A40" s="1" t="s">
        <v>15</v>
      </c>
      <c r="B40" s="1" t="s">
        <v>141</v>
      </c>
      <c r="C40" s="1" t="s">
        <v>142</v>
      </c>
      <c r="D40" s="1" t="s">
        <v>74</v>
      </c>
      <c r="E40" s="1"/>
      <c r="F40" s="1"/>
      <c r="G40" s="1"/>
      <c r="H40" s="1" t="s">
        <v>143</v>
      </c>
      <c r="I40" s="1">
        <v>2014</v>
      </c>
      <c r="J40" s="1">
        <v>610</v>
      </c>
      <c r="K40" s="1"/>
      <c r="L40" s="1">
        <v>39</v>
      </c>
      <c r="M40" s="1">
        <v>45</v>
      </c>
      <c r="N40" s="1"/>
      <c r="O40" s="1">
        <f>HYPERLINK("http://dx.doi.org/10.1016/j.msea.2014.05.022","http://dx.doi.org/10.1016/j.msea.2014.05.022")</f>
        <v>0</v>
      </c>
    </row>
    <row r="41" spans="1:15" ht="14.25">
      <c r="A41" s="1" t="s">
        <v>15</v>
      </c>
      <c r="B41" s="1" t="s">
        <v>144</v>
      </c>
      <c r="C41" s="1" t="s">
        <v>145</v>
      </c>
      <c r="D41" s="1" t="s">
        <v>74</v>
      </c>
      <c r="E41" s="1"/>
      <c r="F41" s="1"/>
      <c r="G41" s="1"/>
      <c r="H41" s="1" t="s">
        <v>90</v>
      </c>
      <c r="I41" s="1">
        <v>2014</v>
      </c>
      <c r="J41" s="1">
        <v>608</v>
      </c>
      <c r="K41" s="1"/>
      <c r="L41" s="1">
        <v>114</v>
      </c>
      <c r="M41" s="1">
        <v>122</v>
      </c>
      <c r="N41" s="1"/>
      <c r="O41" s="1">
        <f>HYPERLINK("http://dx.doi.org/10.1016/j.msea.2014.04.054","http://dx.doi.org/10.1016/j.msea.2014.04.054")</f>
        <v>0</v>
      </c>
    </row>
    <row r="42" spans="1:15" ht="14.25">
      <c r="A42" s="1" t="s">
        <v>15</v>
      </c>
      <c r="B42" s="1" t="s">
        <v>146</v>
      </c>
      <c r="C42" s="1" t="s">
        <v>147</v>
      </c>
      <c r="D42" s="1" t="s">
        <v>148</v>
      </c>
      <c r="E42" s="1"/>
      <c r="F42" s="1"/>
      <c r="G42" s="1"/>
      <c r="H42" s="1" t="s">
        <v>124</v>
      </c>
      <c r="I42" s="1">
        <v>2014</v>
      </c>
      <c r="J42" s="1">
        <v>24</v>
      </c>
      <c r="K42" s="1">
        <v>7</v>
      </c>
      <c r="L42" s="1">
        <v>2157</v>
      </c>
      <c r="M42" s="1">
        <v>2167</v>
      </c>
      <c r="N42" s="1"/>
      <c r="O42" s="1">
        <f>HYPERLINK("http://dx.doi.org/10.1016/S1003-6326(14)63327-6","http://dx.doi.org/10.1016/S1003-6326(14)63327-6")</f>
        <v>0</v>
      </c>
    </row>
    <row r="43" spans="1:15" ht="14.25">
      <c r="A43" s="1" t="s">
        <v>15</v>
      </c>
      <c r="B43" s="1" t="s">
        <v>149</v>
      </c>
      <c r="C43" s="1" t="s">
        <v>150</v>
      </c>
      <c r="D43" s="1" t="s">
        <v>29</v>
      </c>
      <c r="E43" s="1"/>
      <c r="F43" s="1"/>
      <c r="G43" s="1"/>
      <c r="H43" s="1" t="s">
        <v>151</v>
      </c>
      <c r="I43" s="1">
        <v>2014</v>
      </c>
      <c r="J43" s="1">
        <v>72</v>
      </c>
      <c r="K43" s="1"/>
      <c r="L43" s="1">
        <v>99</v>
      </c>
      <c r="M43" s="1">
        <v>109</v>
      </c>
      <c r="N43" s="1"/>
      <c r="O43" s="1">
        <f>HYPERLINK("http://dx.doi.org/10.1016/j.actamat.2014.03.032","http://dx.doi.org/10.1016/j.actamat.2014.03.032")</f>
        <v>0</v>
      </c>
    </row>
    <row r="44" spans="1:15" ht="14.25">
      <c r="A44" s="1" t="s">
        <v>15</v>
      </c>
      <c r="B44" s="2" t="s">
        <v>152</v>
      </c>
      <c r="C44" s="1" t="s">
        <v>153</v>
      </c>
      <c r="D44" s="1" t="s">
        <v>61</v>
      </c>
      <c r="E44" s="1"/>
      <c r="F44" s="1"/>
      <c r="G44" s="1"/>
      <c r="H44" s="1" t="s">
        <v>94</v>
      </c>
      <c r="I44" s="1">
        <v>2014</v>
      </c>
      <c r="J44" s="1">
        <v>587</v>
      </c>
      <c r="K44" s="1"/>
      <c r="L44" s="1">
        <v>158</v>
      </c>
      <c r="M44" s="1">
        <v>170</v>
      </c>
      <c r="N44" s="1"/>
      <c r="O44" s="1">
        <f>HYPERLINK("http://dx.doi.org/10.1016/j.jallcom.2013.10.166","http://dx.doi.org/10.1016/j.jallcom.2013.10.166")</f>
        <v>0</v>
      </c>
    </row>
    <row r="45" spans="1:15" ht="14.25">
      <c r="A45" s="1" t="s">
        <v>15</v>
      </c>
      <c r="B45" s="1" t="s">
        <v>154</v>
      </c>
      <c r="C45" s="1" t="s">
        <v>155</v>
      </c>
      <c r="D45" s="1" t="s">
        <v>74</v>
      </c>
      <c r="E45" s="1"/>
      <c r="F45" s="1"/>
      <c r="G45" s="1"/>
      <c r="H45" s="1" t="s">
        <v>156</v>
      </c>
      <c r="I45" s="1">
        <v>2014</v>
      </c>
      <c r="J45" s="1">
        <v>594</v>
      </c>
      <c r="K45" s="1"/>
      <c r="L45" s="1">
        <v>253</v>
      </c>
      <c r="M45" s="1">
        <v>259</v>
      </c>
      <c r="N45" s="1"/>
      <c r="O45" s="1">
        <f>HYPERLINK("http://dx.doi.org/10.1016/j.msea.2013.11.037","http://dx.doi.org/10.1016/j.msea.2013.11.037")</f>
        <v>0</v>
      </c>
    </row>
    <row r="46" spans="1:15" ht="14.25">
      <c r="A46" s="1" t="s">
        <v>15</v>
      </c>
      <c r="B46" s="1" t="s">
        <v>157</v>
      </c>
      <c r="C46" s="1" t="s">
        <v>158</v>
      </c>
      <c r="D46" s="1" t="s">
        <v>74</v>
      </c>
      <c r="E46" s="1"/>
      <c r="F46" s="1"/>
      <c r="G46" s="1"/>
      <c r="H46" s="1" t="s">
        <v>159</v>
      </c>
      <c r="I46" s="1">
        <v>2014</v>
      </c>
      <c r="J46" s="1">
        <v>590</v>
      </c>
      <c r="K46" s="1"/>
      <c r="L46" s="1">
        <v>262</v>
      </c>
      <c r="M46" s="1">
        <v>266</v>
      </c>
      <c r="N46" s="1"/>
      <c r="O46" s="1">
        <f>HYPERLINK("http://dx.doi.org/10.1016/j.msea.2013.10.043","http://dx.doi.org/10.1016/j.msea.2013.10.043")</f>
        <v>0</v>
      </c>
    </row>
    <row r="47" spans="1:15" ht="14.25">
      <c r="A47" s="1" t="s">
        <v>15</v>
      </c>
      <c r="B47" s="2" t="s">
        <v>160</v>
      </c>
      <c r="C47" s="1" t="s">
        <v>161</v>
      </c>
      <c r="D47" s="1" t="s">
        <v>43</v>
      </c>
      <c r="E47" s="1"/>
      <c r="F47" s="1"/>
      <c r="G47" s="1"/>
      <c r="H47" s="1" t="s">
        <v>44</v>
      </c>
      <c r="I47" s="1">
        <v>2013</v>
      </c>
      <c r="J47" s="1">
        <v>43</v>
      </c>
      <c r="K47" s="1"/>
      <c r="L47" s="1">
        <v>94</v>
      </c>
      <c r="M47" s="1">
        <v>104</v>
      </c>
      <c r="N47" s="1"/>
      <c r="O47" s="1">
        <f>HYPERLINK("http://dx.doi.org/10.1016/j.calphad.2013.03.004","http://dx.doi.org/10.1016/j.calphad.2013.03.004")</f>
        <v>0</v>
      </c>
    </row>
    <row r="48" spans="1:15" ht="14.25">
      <c r="A48" s="1" t="s">
        <v>15</v>
      </c>
      <c r="B48" s="2" t="s">
        <v>162</v>
      </c>
      <c r="C48" s="1" t="s">
        <v>163</v>
      </c>
      <c r="D48" s="1" t="s">
        <v>43</v>
      </c>
      <c r="E48" s="1"/>
      <c r="F48" s="1"/>
      <c r="G48" s="1"/>
      <c r="H48" s="1" t="s">
        <v>164</v>
      </c>
      <c r="I48" s="1">
        <v>2013</v>
      </c>
      <c r="J48" s="1">
        <v>41</v>
      </c>
      <c r="K48" s="1"/>
      <c r="L48" s="1">
        <v>128</v>
      </c>
      <c r="M48" s="1">
        <v>139</v>
      </c>
      <c r="N48" s="1"/>
      <c r="O48" s="1">
        <f>HYPERLINK("http://dx.doi.org/10.1016/j.calphad.2013.02.004","http://dx.doi.org/10.1016/j.calphad.2013.02.004")</f>
        <v>0</v>
      </c>
    </row>
    <row r="49" spans="1:15" ht="14.25">
      <c r="A49" s="1" t="s">
        <v>15</v>
      </c>
      <c r="B49" s="1" t="s">
        <v>165</v>
      </c>
      <c r="C49" s="1" t="s">
        <v>166</v>
      </c>
      <c r="D49" s="1" t="s">
        <v>61</v>
      </c>
      <c r="E49" s="1"/>
      <c r="F49" s="1"/>
      <c r="G49" s="1"/>
      <c r="H49" s="1" t="s">
        <v>167</v>
      </c>
      <c r="I49" s="1">
        <v>2013</v>
      </c>
      <c r="J49" s="1">
        <v>556</v>
      </c>
      <c r="K49" s="1"/>
      <c r="L49" s="1">
        <v>203</v>
      </c>
      <c r="M49" s="1">
        <v>209</v>
      </c>
      <c r="N49" s="1"/>
      <c r="O49" s="1">
        <f>HYPERLINK("http://dx.doi.org/10.1016/j.jallcom.2012.12.119","http://dx.doi.org/10.1016/j.jallcom.2012.12.119")</f>
        <v>0</v>
      </c>
    </row>
    <row r="50" spans="1:15" ht="14.25">
      <c r="A50" s="1" t="s">
        <v>15</v>
      </c>
      <c r="B50" s="1" t="s">
        <v>168</v>
      </c>
      <c r="C50" s="1" t="s">
        <v>169</v>
      </c>
      <c r="D50" s="1" t="s">
        <v>170</v>
      </c>
      <c r="E50" s="1"/>
      <c r="F50" s="1"/>
      <c r="G50" s="1"/>
      <c r="H50" s="1" t="s">
        <v>171</v>
      </c>
      <c r="I50" s="1">
        <v>2013</v>
      </c>
      <c r="J50" s="1">
        <v>96</v>
      </c>
      <c r="K50" s="1">
        <v>2</v>
      </c>
      <c r="L50" s="1">
        <v>613</v>
      </c>
      <c r="M50" s="1">
        <v>626</v>
      </c>
      <c r="N50" s="1"/>
      <c r="O50" s="1">
        <f>HYPERLINK("http://dx.doi.org/10.1111/jace.12004","http://dx.doi.org/10.1111/jace.12004")</f>
        <v>0</v>
      </c>
    </row>
    <row r="51" spans="1:15" ht="14.25">
      <c r="A51" s="1" t="s">
        <v>108</v>
      </c>
      <c r="B51" s="2" t="s">
        <v>172</v>
      </c>
      <c r="C51" s="1" t="s">
        <v>173</v>
      </c>
      <c r="D51" s="1" t="s">
        <v>174</v>
      </c>
      <c r="E51" s="1" t="s">
        <v>175</v>
      </c>
      <c r="F51" s="1" t="s">
        <v>176</v>
      </c>
      <c r="G51" s="1" t="s">
        <v>177</v>
      </c>
      <c r="H51" s="1"/>
      <c r="I51" s="1">
        <v>2013</v>
      </c>
      <c r="J51" s="1">
        <v>765</v>
      </c>
      <c r="K51" s="1"/>
      <c r="L51" s="1">
        <v>476</v>
      </c>
      <c r="M51" s="1" t="s">
        <v>178</v>
      </c>
      <c r="N51" s="1"/>
      <c r="O51" s="1">
        <f>HYPERLINK("http://dx.doi.org/10.4028/www.scientific.net/MSF.765.476","http://dx.doi.org/10.4028/www.scientific.net/MSF.765.476")</f>
        <v>0</v>
      </c>
    </row>
    <row r="52" spans="1:15" ht="14.25">
      <c r="A52" s="1" t="s">
        <v>15</v>
      </c>
      <c r="B52" s="2" t="s">
        <v>179</v>
      </c>
      <c r="C52" s="1" t="s">
        <v>180</v>
      </c>
      <c r="D52" s="1" t="s">
        <v>181</v>
      </c>
      <c r="E52" s="1"/>
      <c r="F52" s="1"/>
      <c r="G52" s="1"/>
      <c r="H52" s="1" t="s">
        <v>70</v>
      </c>
      <c r="I52" s="1">
        <v>2012</v>
      </c>
      <c r="J52" s="1">
        <v>27</v>
      </c>
      <c r="K52" s="1">
        <v>15</v>
      </c>
      <c r="L52" s="1">
        <v>1915</v>
      </c>
      <c r="M52" s="1">
        <v>1926</v>
      </c>
      <c r="N52" s="1"/>
      <c r="O52" s="1">
        <f>HYPERLINK("http://dx.doi.org/10.1557/jmr.2012.149","http://dx.doi.org/10.1557/jmr.2012.149")</f>
        <v>0</v>
      </c>
    </row>
    <row r="53" spans="1:15" ht="14.25">
      <c r="A53" s="1" t="s">
        <v>15</v>
      </c>
      <c r="B53" s="1" t="s">
        <v>182</v>
      </c>
      <c r="C53" s="1" t="s">
        <v>183</v>
      </c>
      <c r="D53" s="1" t="s">
        <v>43</v>
      </c>
      <c r="E53" s="1"/>
      <c r="F53" s="1"/>
      <c r="G53" s="1"/>
      <c r="H53" s="1" t="s">
        <v>37</v>
      </c>
      <c r="I53" s="1">
        <v>2012</v>
      </c>
      <c r="J53" s="1">
        <v>36</v>
      </c>
      <c r="K53" s="1"/>
      <c r="L53" s="1">
        <v>57</v>
      </c>
      <c r="M53" s="1">
        <v>64</v>
      </c>
      <c r="N53" s="1"/>
      <c r="O53" s="1">
        <f>HYPERLINK("http://dx.doi.org/10.1016/j.calphad.2011.10.005","http://dx.doi.org/10.1016/j.calphad.2011.10.005")</f>
        <v>0</v>
      </c>
    </row>
    <row r="54" spans="1:15" ht="14.25">
      <c r="A54" s="1" t="s">
        <v>15</v>
      </c>
      <c r="B54" s="1" t="s">
        <v>184</v>
      </c>
      <c r="C54" s="1" t="s">
        <v>185</v>
      </c>
      <c r="D54" s="1" t="s">
        <v>74</v>
      </c>
      <c r="E54" s="1"/>
      <c r="F54" s="1"/>
      <c r="G54" s="1"/>
      <c r="H54" s="1" t="s">
        <v>30</v>
      </c>
      <c r="I54" s="1">
        <v>2012</v>
      </c>
      <c r="J54" s="1">
        <v>534</v>
      </c>
      <c r="K54" s="1"/>
      <c r="L54" s="1">
        <v>413</v>
      </c>
      <c r="M54" s="1">
        <v>423</v>
      </c>
      <c r="N54" s="1"/>
      <c r="O54" s="1">
        <f>HYPERLINK("http://dx.doi.org/10.1016/j.msea.2011.11.089","http://dx.doi.org/10.1016/j.msea.2011.11.089")</f>
        <v>0</v>
      </c>
    </row>
    <row r="55" spans="1:15" ht="14.25">
      <c r="A55" s="1" t="s">
        <v>15</v>
      </c>
      <c r="B55" s="2" t="s">
        <v>186</v>
      </c>
      <c r="C55" s="1" t="s">
        <v>187</v>
      </c>
      <c r="D55" s="1" t="s">
        <v>188</v>
      </c>
      <c r="E55" s="1"/>
      <c r="F55" s="1"/>
      <c r="G55" s="1"/>
      <c r="H55" s="1"/>
      <c r="I55" s="1">
        <v>2012</v>
      </c>
      <c r="J55" s="1">
        <v>52</v>
      </c>
      <c r="K55" s="1">
        <v>4</v>
      </c>
      <c r="L55" s="1">
        <v>610</v>
      </c>
      <c r="M55" s="1">
        <v>615</v>
      </c>
      <c r="N55" s="1"/>
      <c r="O55" s="1">
        <f>HYPERLINK("http://dx.doi.org/10.2355/isijinternational.52.610","http://dx.doi.org/10.2355/isijinternational.52.610")</f>
        <v>0</v>
      </c>
    </row>
    <row r="56" spans="1:15" ht="14.25">
      <c r="A56" s="1" t="s">
        <v>15</v>
      </c>
      <c r="B56" s="1" t="s">
        <v>189</v>
      </c>
      <c r="C56" s="1" t="s">
        <v>190</v>
      </c>
      <c r="D56" s="1" t="s">
        <v>33</v>
      </c>
      <c r="E56" s="1"/>
      <c r="F56" s="1"/>
      <c r="G56" s="1"/>
      <c r="H56" s="1" t="s">
        <v>49</v>
      </c>
      <c r="I56" s="1">
        <v>2010</v>
      </c>
      <c r="J56" s="1">
        <v>101</v>
      </c>
      <c r="K56" s="1">
        <v>9</v>
      </c>
      <c r="L56" s="1">
        <v>1089</v>
      </c>
      <c r="M56" s="1">
        <v>1096</v>
      </c>
      <c r="N56" s="1"/>
      <c r="O56" s="1">
        <f>HYPERLINK("http://dx.doi.org/10.3139/146.110396","http://dx.doi.org/10.3139/146.110396")</f>
        <v>0</v>
      </c>
    </row>
    <row r="57" spans="1:15" ht="14.25">
      <c r="A57" s="1" t="s">
        <v>15</v>
      </c>
      <c r="B57" s="1" t="s">
        <v>191</v>
      </c>
      <c r="C57" s="1" t="s">
        <v>192</v>
      </c>
      <c r="D57" s="1" t="s">
        <v>29</v>
      </c>
      <c r="E57" s="1"/>
      <c r="F57" s="1"/>
      <c r="G57" s="1"/>
      <c r="H57" s="1" t="s">
        <v>124</v>
      </c>
      <c r="I57" s="1">
        <v>2010</v>
      </c>
      <c r="J57" s="1">
        <v>58</v>
      </c>
      <c r="K57" s="1">
        <v>12</v>
      </c>
      <c r="L57" s="1">
        <v>4077</v>
      </c>
      <c r="M57" s="1">
        <v>4087</v>
      </c>
      <c r="N57" s="1"/>
      <c r="O57" s="1">
        <f>HYPERLINK("http://dx.doi.org/10.1016/j.actamat.2010.03.019","http://dx.doi.org/10.1016/j.actamat.2010.03.019")</f>
        <v>0</v>
      </c>
    </row>
    <row r="58" spans="1:15" ht="14.25">
      <c r="A58" s="1" t="s">
        <v>15</v>
      </c>
      <c r="B58" s="1" t="s">
        <v>193</v>
      </c>
      <c r="C58" s="1" t="s">
        <v>194</v>
      </c>
      <c r="D58" s="1" t="s">
        <v>195</v>
      </c>
      <c r="E58" s="1"/>
      <c r="F58" s="1"/>
      <c r="G58" s="1"/>
      <c r="H58" s="1" t="s">
        <v>90</v>
      </c>
      <c r="I58" s="1">
        <v>2010</v>
      </c>
      <c r="J58" s="1">
        <v>122</v>
      </c>
      <c r="K58" s="1">
        <v>1</v>
      </c>
      <c r="L58" s="1">
        <v>138</v>
      </c>
      <c r="M58" s="1">
        <v>145</v>
      </c>
      <c r="N58" s="1"/>
      <c r="O58" s="1">
        <f>HYPERLINK("http://dx.doi.org/10.1016/j.matchemphys.2010.02.058","http://dx.doi.org/10.1016/j.matchemphys.2010.02.058")</f>
        <v>0</v>
      </c>
    </row>
    <row r="59" spans="1:15" ht="14.25">
      <c r="A59" s="1" t="s">
        <v>15</v>
      </c>
      <c r="B59" s="1" t="s">
        <v>196</v>
      </c>
      <c r="C59" s="1" t="s">
        <v>197</v>
      </c>
      <c r="D59" s="1" t="s">
        <v>198</v>
      </c>
      <c r="E59" s="1"/>
      <c r="F59" s="1"/>
      <c r="G59" s="1"/>
      <c r="H59" s="1" t="s">
        <v>167</v>
      </c>
      <c r="I59" s="1">
        <v>2010</v>
      </c>
      <c r="J59" s="1">
        <v>290</v>
      </c>
      <c r="K59" s="1" t="s">
        <v>199</v>
      </c>
      <c r="L59" s="1">
        <v>58</v>
      </c>
      <c r="M59" s="1">
        <v>64</v>
      </c>
      <c r="N59" s="1"/>
      <c r="O59" s="1">
        <f>HYPERLINK("http://dx.doi.org/10.1016/j.palaeo.2010.01.007","http://dx.doi.org/10.1016/j.palaeo.2010.01.007")</f>
        <v>0</v>
      </c>
    </row>
    <row r="60" spans="1:15" ht="14.25">
      <c r="A60" s="1" t="s">
        <v>15</v>
      </c>
      <c r="B60" s="1" t="s">
        <v>200</v>
      </c>
      <c r="C60" s="1" t="s">
        <v>201</v>
      </c>
      <c r="D60" s="1" t="s">
        <v>198</v>
      </c>
      <c r="E60" s="1"/>
      <c r="F60" s="1"/>
      <c r="G60" s="1"/>
      <c r="H60" s="1" t="s">
        <v>167</v>
      </c>
      <c r="I60" s="1">
        <v>2010</v>
      </c>
      <c r="J60" s="1">
        <v>290</v>
      </c>
      <c r="K60" s="1" t="s">
        <v>199</v>
      </c>
      <c r="L60" s="1">
        <v>65</v>
      </c>
      <c r="M60" s="1">
        <v>70</v>
      </c>
      <c r="N60" s="1"/>
      <c r="O60" s="1">
        <f>HYPERLINK("http://dx.doi.org/10.1016/j.palaeo.2010.02.016","http://dx.doi.org/10.1016/j.palaeo.2010.02.016")</f>
        <v>0</v>
      </c>
    </row>
    <row r="61" spans="1:15" ht="14.25">
      <c r="A61" s="1" t="s">
        <v>15</v>
      </c>
      <c r="B61" s="2" t="s">
        <v>202</v>
      </c>
      <c r="C61" s="1" t="s">
        <v>203</v>
      </c>
      <c r="D61" s="1" t="s">
        <v>65</v>
      </c>
      <c r="E61" s="1"/>
      <c r="F61" s="1"/>
      <c r="G61" s="1"/>
      <c r="H61" s="1" t="s">
        <v>70</v>
      </c>
      <c r="I61" s="1">
        <v>2009</v>
      </c>
      <c r="J61" s="1">
        <v>30</v>
      </c>
      <c r="K61" s="1">
        <v>4</v>
      </c>
      <c r="L61" s="1">
        <v>351</v>
      </c>
      <c r="M61" s="1">
        <v>366</v>
      </c>
      <c r="N61" s="1"/>
      <c r="O61" s="1">
        <f>HYPERLINK("http://dx.doi.org/10.1007/s11669-009-9501-6","http://dx.doi.org/10.1007/s11669-009-9501-6")</f>
        <v>0</v>
      </c>
    </row>
    <row r="62" spans="1:15" ht="14.25">
      <c r="A62" s="1" t="s">
        <v>15</v>
      </c>
      <c r="B62" s="2" t="s">
        <v>204</v>
      </c>
      <c r="C62" s="1" t="s">
        <v>205</v>
      </c>
      <c r="D62" s="1" t="s">
        <v>65</v>
      </c>
      <c r="E62" s="1"/>
      <c r="F62" s="1"/>
      <c r="G62" s="1"/>
      <c r="H62" s="1" t="s">
        <v>171</v>
      </c>
      <c r="I62" s="1">
        <v>2009</v>
      </c>
      <c r="J62" s="1">
        <v>30</v>
      </c>
      <c r="K62" s="1">
        <v>1</v>
      </c>
      <c r="L62" s="1">
        <v>12</v>
      </c>
      <c r="M62" s="1">
        <v>27</v>
      </c>
      <c r="N62" s="1"/>
      <c r="O62" s="1">
        <f>HYPERLINK("http://dx.doi.org/10.1007/s11669-008-9463-0","http://dx.doi.org/10.1007/s11669-008-9463-0")</f>
        <v>0</v>
      </c>
    </row>
    <row r="63" spans="1:15" ht="14.25">
      <c r="A63" s="1" t="s">
        <v>15</v>
      </c>
      <c r="B63" s="2" t="s">
        <v>206</v>
      </c>
      <c r="C63" s="1" t="s">
        <v>207</v>
      </c>
      <c r="D63" s="1" t="s">
        <v>65</v>
      </c>
      <c r="E63" s="1"/>
      <c r="F63" s="1"/>
      <c r="G63" s="1"/>
      <c r="H63" s="1" t="s">
        <v>70</v>
      </c>
      <c r="I63" s="1">
        <v>2006</v>
      </c>
      <c r="J63" s="1">
        <v>27</v>
      </c>
      <c r="K63" s="1">
        <v>4</v>
      </c>
      <c r="L63" s="1">
        <v>353</v>
      </c>
      <c r="M63" s="1">
        <v>362</v>
      </c>
      <c r="N63" s="1"/>
      <c r="O63" s="1">
        <f>HYPERLINK("http://dx.doi.org/10.1361/154770306X116289","http://dx.doi.org/10.1361/154770306X116289")</f>
        <v>0</v>
      </c>
    </row>
    <row r="64" spans="1:15" ht="14.25">
      <c r="A64" s="1" t="s">
        <v>15</v>
      </c>
      <c r="B64" s="2" t="s">
        <v>206</v>
      </c>
      <c r="C64" s="1" t="s">
        <v>208</v>
      </c>
      <c r="D64" s="1" t="s">
        <v>33</v>
      </c>
      <c r="E64" s="1"/>
      <c r="F64" s="1"/>
      <c r="G64" s="1"/>
      <c r="H64" s="1" t="s">
        <v>22</v>
      </c>
      <c r="I64" s="1">
        <v>2006</v>
      </c>
      <c r="J64" s="1">
        <v>97</v>
      </c>
      <c r="K64" s="1">
        <v>5</v>
      </c>
      <c r="L64" s="1">
        <v>569</v>
      </c>
      <c r="M64" s="1">
        <v>578</v>
      </c>
      <c r="N64" s="1"/>
      <c r="O64" s="1">
        <f>HYPERLINK("http://dx.doi.org/10.3139/146.101273","http://dx.doi.org/10.3139/146.101273")</f>
        <v>0</v>
      </c>
    </row>
    <row r="65" spans="1:15" ht="14.25">
      <c r="A65" s="1" t="s">
        <v>15</v>
      </c>
      <c r="B65" s="1" t="s">
        <v>209</v>
      </c>
      <c r="C65" s="1" t="s">
        <v>210</v>
      </c>
      <c r="D65" s="1" t="s">
        <v>43</v>
      </c>
      <c r="E65" s="1"/>
      <c r="F65" s="1"/>
      <c r="G65" s="1"/>
      <c r="H65" s="1" t="s">
        <v>37</v>
      </c>
      <c r="I65" s="1">
        <v>2006</v>
      </c>
      <c r="J65" s="1">
        <v>30</v>
      </c>
      <c r="K65" s="1">
        <v>1</v>
      </c>
      <c r="L65" s="1">
        <v>33</v>
      </c>
      <c r="M65" s="1">
        <v>41</v>
      </c>
      <c r="N65" s="1"/>
      <c r="O65" s="1">
        <f>HYPERLINK("http://dx.doi.org/10.1016/j.calphad.2005.11.004","http://dx.doi.org/10.1016/j.calphad.2005.11.004")</f>
        <v>0</v>
      </c>
    </row>
    <row r="66" spans="1:15" ht="14.25">
      <c r="A66" s="1" t="s">
        <v>15</v>
      </c>
      <c r="B66" s="1" t="s">
        <v>211</v>
      </c>
      <c r="C66" s="1" t="s">
        <v>212</v>
      </c>
      <c r="D66" s="1" t="s">
        <v>213</v>
      </c>
      <c r="E66" s="1"/>
      <c r="F66" s="1"/>
      <c r="G66" s="1"/>
      <c r="H66" s="1" t="s">
        <v>22</v>
      </c>
      <c r="I66" s="1">
        <v>2002</v>
      </c>
      <c r="J66" s="1">
        <v>143</v>
      </c>
      <c r="K66" s="1">
        <v>2</v>
      </c>
      <c r="L66" s="1">
        <v>192</v>
      </c>
      <c r="M66" s="1">
        <v>208</v>
      </c>
      <c r="N66" s="1"/>
      <c r="O66" s="1">
        <f>HYPERLINK("http://dx.doi.org/10.1007/s00410-001-0326-5","http://dx.doi.org/10.1007/s00410-001-0326-5")</f>
        <v>0</v>
      </c>
    </row>
    <row r="67" spans="1:15" ht="14.25">
      <c r="A67" s="1" t="s">
        <v>15</v>
      </c>
      <c r="B67" s="2" t="s">
        <v>214</v>
      </c>
      <c r="C67" s="1" t="s">
        <v>215</v>
      </c>
      <c r="D67" s="1" t="s">
        <v>216</v>
      </c>
      <c r="E67" s="1"/>
      <c r="F67" s="1"/>
      <c r="G67" s="1"/>
      <c r="H67" s="1"/>
      <c r="I67" s="1">
        <v>2002</v>
      </c>
      <c r="J67" s="1">
        <v>76</v>
      </c>
      <c r="K67" s="1" t="s">
        <v>217</v>
      </c>
      <c r="L67" s="1">
        <v>99</v>
      </c>
      <c r="M67" s="1">
        <v>120</v>
      </c>
      <c r="N67" s="1"/>
      <c r="O67" s="1">
        <f>HYPERLINK("http://dx.doi.org/10.1007/s007100200034","http://dx.doi.org/10.1007/s007100200034")</f>
        <v>0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2022-07-28T08:58:11Z</dcterms:modified>
  <cp:category/>
  <cp:version/>
  <cp:contentType/>
  <cp:contentStatus/>
  <cp:revision>1</cp:revision>
</cp:coreProperties>
</file>